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edermann Menü Felix\Desktop\"/>
    </mc:Choice>
  </mc:AlternateContent>
  <xr:revisionPtr revIDLastSave="0" documentId="13_ncr:1_{32A0CE4C-8C4A-4F25-AB71-C5EBDB422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ühstück&amp;Vesper_Bestellliste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12" l="1"/>
  <c r="F55" i="12"/>
  <c r="F58" i="12"/>
  <c r="F59" i="12"/>
  <c r="F60" i="12"/>
  <c r="F61" i="12"/>
  <c r="F62" i="12"/>
  <c r="F63" i="12"/>
  <c r="F66" i="12"/>
  <c r="F67" i="12"/>
  <c r="F68" i="12"/>
  <c r="F69" i="12"/>
  <c r="F21" i="12"/>
  <c r="F22" i="12"/>
  <c r="F25" i="12"/>
  <c r="F26" i="12"/>
  <c r="F27" i="12"/>
  <c r="F30" i="12"/>
  <c r="F31" i="12"/>
  <c r="F32" i="12"/>
  <c r="F33" i="12"/>
  <c r="F34" i="12"/>
  <c r="F35" i="12"/>
  <c r="F36" i="12"/>
  <c r="F37" i="12"/>
  <c r="F38" i="12"/>
  <c r="F39" i="12"/>
  <c r="F76" i="12"/>
  <c r="F87" i="12"/>
  <c r="F94" i="12"/>
  <c r="F96" i="12"/>
  <c r="F97" i="12"/>
  <c r="F98" i="12"/>
  <c r="F99" i="12"/>
  <c r="F100" i="12"/>
  <c r="D93" i="12"/>
  <c r="F93" i="12" s="1"/>
  <c r="D92" i="12"/>
  <c r="F92" i="12" s="1"/>
  <c r="D88" i="12"/>
  <c r="F88" i="12" s="1"/>
  <c r="D87" i="12"/>
  <c r="D86" i="12"/>
  <c r="F86" i="12" s="1"/>
  <c r="D85" i="12"/>
  <c r="F85" i="12" s="1"/>
  <c r="D95" i="12"/>
  <c r="F95" i="12" s="1"/>
  <c r="D15" i="12"/>
  <c r="F15" i="12" s="1"/>
  <c r="D14" i="12"/>
  <c r="F14" i="12" s="1"/>
  <c r="D16" i="12"/>
  <c r="F16" i="12" s="1"/>
  <c r="F74" i="12"/>
  <c r="D91" i="12" l="1"/>
  <c r="F40" i="12" l="1"/>
  <c r="D29" i="12"/>
  <c r="F29" i="12" s="1"/>
  <c r="D28" i="12"/>
  <c r="F28" i="12" s="1"/>
  <c r="D73" i="12"/>
  <c r="F73" i="12" s="1"/>
  <c r="D72" i="12"/>
  <c r="F72" i="12" s="1"/>
  <c r="F106" i="12" l="1"/>
  <c r="F107" i="12" l="1"/>
  <c r="D84" i="12" l="1"/>
  <c r="F84" i="12" s="1"/>
  <c r="D50" i="12" l="1"/>
  <c r="D49" i="12"/>
  <c r="D48" i="12"/>
  <c r="F48" i="12" s="1"/>
  <c r="D52" i="12"/>
  <c r="F52" i="12" s="1"/>
  <c r="D71" i="12"/>
  <c r="F71" i="12" s="1"/>
  <c r="D70" i="12" l="1"/>
  <c r="F70" i="12" s="1"/>
  <c r="D80" i="12" l="1"/>
  <c r="F80" i="12" s="1"/>
  <c r="D89" i="12" l="1"/>
  <c r="F89" i="12" s="1"/>
  <c r="D83" i="12"/>
  <c r="F83" i="12" s="1"/>
  <c r="D82" i="12"/>
  <c r="F82" i="12" s="1"/>
  <c r="D81" i="12"/>
  <c r="F81" i="12" s="1"/>
  <c r="D79" i="12"/>
  <c r="F79" i="12" s="1"/>
  <c r="D78" i="12"/>
  <c r="F78" i="12" s="1"/>
  <c r="D77" i="12"/>
  <c r="F77" i="12" s="1"/>
  <c r="D65" i="12"/>
  <c r="F65" i="12" s="1"/>
  <c r="D64" i="12"/>
  <c r="F64" i="12" s="1"/>
  <c r="D57" i="12"/>
  <c r="F57" i="12" s="1"/>
  <c r="D56" i="12"/>
  <c r="F56" i="12" s="1"/>
  <c r="D53" i="12"/>
  <c r="F53" i="12" s="1"/>
  <c r="D47" i="12"/>
  <c r="D46" i="12"/>
  <c r="D45" i="12"/>
  <c r="D44" i="12"/>
  <c r="D43" i="12"/>
  <c r="D42" i="12"/>
  <c r="D24" i="12"/>
  <c r="F24" i="12" s="1"/>
  <c r="D23" i="12"/>
  <c r="F23" i="12" s="1"/>
  <c r="D17" i="12"/>
  <c r="D18" i="12"/>
  <c r="D19" i="12"/>
  <c r="F43" i="12" l="1"/>
  <c r="F46" i="12"/>
  <c r="F47" i="12"/>
  <c r="F50" i="12"/>
  <c r="F42" i="12"/>
  <c r="F17" i="12"/>
  <c r="F18" i="12"/>
  <c r="F19" i="12"/>
  <c r="F91" i="12"/>
  <c r="F49" i="12"/>
  <c r="F45" i="12"/>
  <c r="F44" i="12"/>
  <c r="F13" i="12" l="1"/>
  <c r="C9" i="1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<sst xmlns="http://schemas.openxmlformats.org/spreadsheetml/2006/main" count="210" uniqueCount="167">
  <si>
    <t>Artikel</t>
  </si>
  <si>
    <t>Müsli Früchte</t>
  </si>
  <si>
    <t>Müsli Schoko</t>
  </si>
  <si>
    <t>Mischbrot</t>
  </si>
  <si>
    <t>Butter</t>
  </si>
  <si>
    <t>Kirschfruchtaufstr.</t>
  </si>
  <si>
    <t>Erdbeerfruchtaufstr.</t>
  </si>
  <si>
    <t>Aprikosenfruchtaufstr.</t>
  </si>
  <si>
    <t>Pflaumenmus</t>
  </si>
  <si>
    <t>Honig</t>
  </si>
  <si>
    <t>Apfelmus (a.7Kd)</t>
  </si>
  <si>
    <t>Äpfel</t>
  </si>
  <si>
    <t>Bananen</t>
  </si>
  <si>
    <t>Birnen</t>
  </si>
  <si>
    <t>Gurken</t>
  </si>
  <si>
    <t>Möhren</t>
  </si>
  <si>
    <t>Weintrauben</t>
  </si>
  <si>
    <t>Radieschen</t>
  </si>
  <si>
    <t>Gewürzgurken</t>
  </si>
  <si>
    <t>Frikadellen</t>
  </si>
  <si>
    <t>Wiener</t>
  </si>
  <si>
    <t>500g</t>
  </si>
  <si>
    <t>Menge</t>
  </si>
  <si>
    <t>Cornflakes hell</t>
  </si>
  <si>
    <t>Cornflakes dunkel</t>
  </si>
  <si>
    <t>1 Liter</t>
  </si>
  <si>
    <t>10er Pack</t>
  </si>
  <si>
    <t>750g Packung</t>
  </si>
  <si>
    <t>Müsli</t>
  </si>
  <si>
    <t>Streichwaren</t>
  </si>
  <si>
    <t>Kostengesamt</t>
  </si>
  <si>
    <t>Wurst &amp; Käse</t>
  </si>
  <si>
    <t>Frischkäse Kräuter</t>
  </si>
  <si>
    <t>Obst &amp; Gemüse</t>
  </si>
  <si>
    <t>Verschiedenes</t>
  </si>
  <si>
    <t>250g</t>
  </si>
  <si>
    <t>x</t>
  </si>
  <si>
    <t>450g</t>
  </si>
  <si>
    <t>300g</t>
  </si>
  <si>
    <t>Nutella</t>
  </si>
  <si>
    <t>750g</t>
  </si>
  <si>
    <t>400g</t>
  </si>
  <si>
    <t>200g</t>
  </si>
  <si>
    <t>150g</t>
  </si>
  <si>
    <t>1kg</t>
  </si>
  <si>
    <t>1Stück</t>
  </si>
  <si>
    <t>Glutenfreies-Brot</t>
  </si>
  <si>
    <t>Punkte</t>
  </si>
  <si>
    <t>Punkte-Guthaben:</t>
  </si>
  <si>
    <t>Butterkekse</t>
  </si>
  <si>
    <t>Milch Laktosefrei</t>
  </si>
  <si>
    <t>1 Bund</t>
  </si>
  <si>
    <t>Eier</t>
  </si>
  <si>
    <t>25x 65g</t>
  </si>
  <si>
    <t>25x 80g</t>
  </si>
  <si>
    <t>20x 70g</t>
  </si>
  <si>
    <t>20 x 50g</t>
  </si>
  <si>
    <t>Paprika Mix</t>
  </si>
  <si>
    <t>3 Stück</t>
  </si>
  <si>
    <r>
      <t xml:space="preserve">Hier Einrichtung eingeben </t>
    </r>
    <r>
      <rPr>
        <b/>
        <sz val="12"/>
        <rFont val="Arial"/>
        <family val="2"/>
      </rPr>
      <t>-&gt;</t>
    </r>
  </si>
  <si>
    <r>
      <t>Hier Anzahl-Frühstückskinder</t>
    </r>
    <r>
      <rPr>
        <b/>
        <sz val="12"/>
        <rFont val="Arial"/>
        <family val="2"/>
      </rPr>
      <t xml:space="preserve"> -&gt;</t>
    </r>
  </si>
  <si>
    <r>
      <t xml:space="preserve">Hier Anzahl-Vesperkinder </t>
    </r>
    <r>
      <rPr>
        <b/>
        <sz val="12"/>
        <rFont val="Arial"/>
        <family val="2"/>
      </rPr>
      <t>-&gt;</t>
    </r>
  </si>
  <si>
    <t>Salami kleine Scheibchen</t>
  </si>
  <si>
    <t>25x 70g</t>
  </si>
  <si>
    <r>
      <t xml:space="preserve">Hier Bestellwoche eingeben </t>
    </r>
    <r>
      <rPr>
        <b/>
        <sz val="12"/>
        <rFont val="Arial"/>
        <family val="2"/>
      </rPr>
      <t>-&gt;</t>
    </r>
  </si>
  <si>
    <t>Jagdwurst geschnitten</t>
  </si>
  <si>
    <t>1 kg</t>
  </si>
  <si>
    <t>Mortadella geschnitten</t>
  </si>
  <si>
    <t>Pflanzenmargarine</t>
  </si>
  <si>
    <t>Joghurt 1,5% Fett</t>
  </si>
  <si>
    <t>Speisequark Magerstufe 0,3% Fett</t>
  </si>
  <si>
    <t>Frischeiwaffeln</t>
  </si>
  <si>
    <t>Waldfruchtaufstr.</t>
  </si>
  <si>
    <t>Teewurst Fein</t>
  </si>
  <si>
    <t>100 Scheiben</t>
  </si>
  <si>
    <t>Lieferung Mittwoch</t>
  </si>
  <si>
    <t>Obst &amp; Gemüse Paket</t>
  </si>
  <si>
    <t>Kuchen</t>
  </si>
  <si>
    <t>1 Blech</t>
  </si>
  <si>
    <t>Leberwurst Fein</t>
  </si>
  <si>
    <t>Brot &amp; Backwaren</t>
  </si>
  <si>
    <t xml:space="preserve">Sandwichkäse </t>
  </si>
  <si>
    <t>700g</t>
  </si>
  <si>
    <t>1 Glas</t>
  </si>
  <si>
    <t>Kakao Pulver</t>
  </si>
  <si>
    <t>1x</t>
  </si>
  <si>
    <t>Hier Menge
 eingeben ---&gt;</t>
  </si>
  <si>
    <t>Ketchup</t>
  </si>
  <si>
    <t xml:space="preserve">Tee Früchte-Mischung </t>
  </si>
  <si>
    <t>25 beutel</t>
  </si>
  <si>
    <t>Hähnchenbrust Scheiben</t>
  </si>
  <si>
    <t>Geflügelfleischwurst im Ring</t>
  </si>
  <si>
    <t>Honigmelone</t>
  </si>
  <si>
    <t>Sandwichtoast Vollkorn</t>
  </si>
  <si>
    <t>Fruchtjoghurt Erdbeere</t>
  </si>
  <si>
    <t>1kg Eimer</t>
  </si>
  <si>
    <t>Frischkäse Natur</t>
  </si>
  <si>
    <t>Knäckebrot</t>
  </si>
  <si>
    <t>Filinchen</t>
  </si>
  <si>
    <t>75g</t>
  </si>
  <si>
    <t>Kiwi</t>
  </si>
  <si>
    <t>1 KG</t>
  </si>
  <si>
    <t>Kohlrabi</t>
  </si>
  <si>
    <t>Stück</t>
  </si>
  <si>
    <t>Cocktailtomaten</t>
  </si>
  <si>
    <t>Heidelbeeren</t>
  </si>
  <si>
    <t>Pudding Schoko-Vanille je 125g</t>
  </si>
  <si>
    <t>4er Pack</t>
  </si>
  <si>
    <t>Salzstangen</t>
  </si>
  <si>
    <t>Schweinekrustenbraten Schnitt</t>
  </si>
  <si>
    <t>Fleischsalat</t>
  </si>
  <si>
    <t>Bierschinken</t>
  </si>
  <si>
    <t>Zwiebelmettwurst</t>
  </si>
  <si>
    <t>Leberkäse</t>
  </si>
  <si>
    <t>100g</t>
  </si>
  <si>
    <t>1 L</t>
  </si>
  <si>
    <t>Eifix (Für Rührei)</t>
  </si>
  <si>
    <t>Camembert</t>
  </si>
  <si>
    <t>125g</t>
  </si>
  <si>
    <t>Die Aktuelle Liste finden Sie unter:</t>
  </si>
  <si>
    <t>https://www.jedermannmenue.de/fruehstueck-vesper/</t>
  </si>
  <si>
    <t>Kommentar:</t>
  </si>
  <si>
    <t>Milch Haltbar 3,5 %</t>
  </si>
  <si>
    <t>Käseaufschnitt</t>
  </si>
  <si>
    <t>Tuc Cracker</t>
  </si>
  <si>
    <t>Babybell</t>
  </si>
  <si>
    <t>1 Netz</t>
  </si>
  <si>
    <r>
      <t xml:space="preserve">Roggenbrot </t>
    </r>
    <r>
      <rPr>
        <b/>
        <sz val="9"/>
        <color theme="4" tint="-0.249977111117893"/>
        <rFont val="Arial"/>
        <family val="2"/>
      </rPr>
      <t>TK*</t>
    </r>
  </si>
  <si>
    <t>Stück 500g</t>
  </si>
  <si>
    <r>
      <t xml:space="preserve">Weibrot </t>
    </r>
    <r>
      <rPr>
        <b/>
        <sz val="9"/>
        <color theme="4" tint="-0.249977111117893"/>
        <rFont val="Arial"/>
        <family val="2"/>
      </rPr>
      <t>TK*</t>
    </r>
  </si>
  <si>
    <t>Vollkornbrot</t>
  </si>
  <si>
    <r>
      <t xml:space="preserve">Fussballbrötchen </t>
    </r>
    <r>
      <rPr>
        <b/>
        <sz val="9"/>
        <color theme="4" tint="-0.249977111117893"/>
        <rFont val="Arial"/>
        <family val="2"/>
      </rPr>
      <t>TK *</t>
    </r>
  </si>
  <si>
    <r>
      <t xml:space="preserve">Mohnbrötchen </t>
    </r>
    <r>
      <rPr>
        <b/>
        <sz val="9"/>
        <color theme="4" tint="-0.249977111117893"/>
        <rFont val="Arial"/>
        <family val="2"/>
      </rPr>
      <t>TK *</t>
    </r>
  </si>
  <si>
    <r>
      <t xml:space="preserve">Schusterjungen </t>
    </r>
    <r>
      <rPr>
        <b/>
        <sz val="9"/>
        <color theme="4" tint="-0.249977111117893"/>
        <rFont val="Arial"/>
        <family val="2"/>
      </rPr>
      <t>TK *</t>
    </r>
  </si>
  <si>
    <r>
      <t xml:space="preserve">Berliner Schrippe </t>
    </r>
    <r>
      <rPr>
        <b/>
        <sz val="9"/>
        <color theme="4" tint="-0.249977111117893"/>
        <rFont val="Arial"/>
        <family val="2"/>
      </rPr>
      <t>TK *</t>
    </r>
  </si>
  <si>
    <t>Zwieback</t>
  </si>
  <si>
    <t>1 Pck</t>
  </si>
  <si>
    <t>Reiswaffel</t>
  </si>
  <si>
    <t>Reiswaffel Schoko</t>
  </si>
  <si>
    <t>65g</t>
  </si>
  <si>
    <r>
      <t xml:space="preserve">Laugenstange </t>
    </r>
    <r>
      <rPr>
        <b/>
        <sz val="9"/>
        <color theme="4" tint="-0.249977111117893"/>
        <rFont val="Arial"/>
        <family val="2"/>
      </rPr>
      <t>TK*</t>
    </r>
  </si>
  <si>
    <t>Muffin Mini</t>
  </si>
  <si>
    <t>60 Stck</t>
  </si>
  <si>
    <t>Frisches Obst der Saison</t>
  </si>
  <si>
    <t>Alufolie 4 Rollen</t>
  </si>
  <si>
    <t>Gefrierbeutel 3 L</t>
  </si>
  <si>
    <t>Frischhaltefolie</t>
  </si>
  <si>
    <r>
      <t>Lunchpaket</t>
    </r>
    <r>
      <rPr>
        <b/>
        <sz val="5"/>
        <rFont val="Arial"/>
        <family val="2"/>
      </rPr>
      <t xml:space="preserve"> (Bestellvorlauf 14 Tage)</t>
    </r>
  </si>
  <si>
    <t xml:space="preserve">Abrechnung Extra </t>
  </si>
  <si>
    <t>50 Stück</t>
  </si>
  <si>
    <t>Bestellinfo</t>
  </si>
  <si>
    <t>Richtwerte für die tägliche
 Flüssigkeitszufuhr über Getränke
für Kinder und Jugendlichen nach 
Altergruppen lt. DGE Vorgabe.</t>
  </si>
  <si>
    <t>Alter des Kindes</t>
  </si>
  <si>
    <t>Flüssigkeitszufuhr je Tag</t>
  </si>
  <si>
    <t>1 bis 4 Jahre</t>
  </si>
  <si>
    <t>820 ml</t>
  </si>
  <si>
    <t>5 bis 7 Jahre</t>
  </si>
  <si>
    <t>940 ml</t>
  </si>
  <si>
    <t>8 bis 10 Jahre</t>
  </si>
  <si>
    <t>970 ml</t>
  </si>
  <si>
    <t>10 bis 13 Jahre</t>
  </si>
  <si>
    <t>1170 ml</t>
  </si>
  <si>
    <t>13 bis 15 Jahre</t>
  </si>
  <si>
    <t>1330 ml</t>
  </si>
  <si>
    <t>1530 ml</t>
  </si>
  <si>
    <t>15 bis 19 Jahre</t>
  </si>
  <si>
    <r>
      <rPr>
        <b/>
        <sz val="11"/>
        <rFont val="Arial"/>
        <family val="2"/>
      </rPr>
      <t>Wie bestelle ich mit dieser Liste?</t>
    </r>
    <r>
      <rPr>
        <sz val="11"/>
        <rFont val="Arial"/>
        <family val="2"/>
      </rPr>
      <t xml:space="preserve">
Option 1: Ausdrucken und beim Fahrer mitgeben
Option 2: Telefonisch bestellen bzw. nachbestellen unter 033094 7070
Option 3: Liste als PDF per Mail an info@jedermannmenue.de
</t>
    </r>
    <r>
      <rPr>
        <b/>
        <sz val="11"/>
        <rFont val="Arial"/>
        <family val="2"/>
      </rPr>
      <t>Was muss ausgefüllt werden?</t>
    </r>
    <r>
      <rPr>
        <sz val="11"/>
        <rFont val="Arial"/>
        <family val="2"/>
      </rPr>
      <t xml:space="preserve">
1. Bestellwoche
2. Einrichtung
3. Anzahl der durschnittlichen Tageskinder
4. Bestellmengen nach Wunsch
</t>
    </r>
    <r>
      <rPr>
        <b/>
        <sz val="11"/>
        <rFont val="Arial"/>
        <family val="2"/>
      </rPr>
      <t xml:space="preserve">
Wünsche oder Anmerkungen?
</t>
    </r>
    <r>
      <rPr>
        <sz val="11"/>
        <rFont val="Arial"/>
        <family val="2"/>
      </rPr>
      <t xml:space="preserve">
Gerne telefonisch übermitteln dann ergänzen wir diese!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</si>
</sst>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badi"/>
      <family val="2"/>
    </font>
    <font>
      <sz val="10"/>
      <name val="Abadi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  <font>
      <b/>
      <sz val="10"/>
      <color theme="1" tint="0.1499984740745262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sz val="9"/>
      <color theme="4" tint="-0.249977111117893"/>
      <name val="Arial"/>
      <family val="2"/>
    </font>
    <font>
      <b/>
      <sz val="5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0">
    <xf numFmtId="0" fontId="0" fillId="0" borderId="0" xfId="0"/>
    <xf numFmtId="0" fontId="5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/>
    <xf numFmtId="16" fontId="14" fillId="0" borderId="0" xfId="0" applyNumberFormat="1" applyFont="1" applyAlignment="1">
      <alignment horizontal="center"/>
    </xf>
    <xf numFmtId="0" fontId="19" fillId="0" borderId="0" xfId="0" applyFont="1"/>
    <xf numFmtId="44" fontId="0" fillId="0" borderId="0" xfId="0" applyNumberFormat="1" applyAlignment="1">
      <alignment horizontal="center"/>
    </xf>
    <xf numFmtId="44" fontId="3" fillId="0" borderId="0" xfId="0" applyNumberFormat="1" applyFont="1" applyAlignment="1">
      <alignment horizontal="center"/>
    </xf>
    <xf numFmtId="44" fontId="20" fillId="0" borderId="0" xfId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horizontal="center"/>
    </xf>
    <xf numFmtId="0" fontId="21" fillId="0" borderId="0" xfId="1" applyNumberFormat="1" applyFont="1" applyAlignment="1">
      <alignment horizontal="center" vertical="center"/>
    </xf>
    <xf numFmtId="0" fontId="21" fillId="0" borderId="0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/>
    </xf>
    <xf numFmtId="0" fontId="11" fillId="0" borderId="15" xfId="1" applyNumberFormat="1" applyFont="1" applyFill="1" applyBorder="1" applyAlignment="1">
      <alignment vertical="center"/>
    </xf>
    <xf numFmtId="0" fontId="21" fillId="0" borderId="0" xfId="1" applyNumberFormat="1" applyFont="1" applyFill="1" applyBorder="1" applyAlignment="1"/>
    <xf numFmtId="0" fontId="11" fillId="0" borderId="5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>
      <alignment vertical="center"/>
    </xf>
    <xf numFmtId="0" fontId="11" fillId="2" borderId="2" xfId="1" applyNumberFormat="1" applyFont="1" applyFill="1" applyBorder="1" applyAlignment="1" applyProtection="1">
      <alignment horizontal="center" vertical="center"/>
      <protection hidden="1"/>
    </xf>
    <xf numFmtId="16" fontId="20" fillId="0" borderId="0" xfId="0" applyNumberFormat="1" applyFont="1"/>
    <xf numFmtId="49" fontId="3" fillId="0" borderId="0" xfId="0" applyNumberFormat="1" applyFont="1"/>
    <xf numFmtId="0" fontId="3" fillId="0" borderId="0" xfId="0" applyFont="1"/>
    <xf numFmtId="0" fontId="1" fillId="0" borderId="0" xfId="0" applyFont="1"/>
    <xf numFmtId="0" fontId="10" fillId="3" borderId="17" xfId="0" applyFont="1" applyFill="1" applyBorder="1" applyAlignment="1" applyProtection="1">
      <alignment horizontal="center" vertical="center"/>
      <protection hidden="1"/>
    </xf>
    <xf numFmtId="0" fontId="10" fillId="3" borderId="9" xfId="1" applyNumberFormat="1" applyFont="1" applyFill="1" applyBorder="1" applyAlignment="1" applyProtection="1">
      <alignment horizontal="center" vertical="center"/>
      <protection hidden="1"/>
    </xf>
    <xf numFmtId="0" fontId="10" fillId="3" borderId="14" xfId="0" applyFont="1" applyFill="1" applyBorder="1" applyAlignment="1" applyProtection="1">
      <alignment horizontal="center" vertical="center"/>
      <protection hidden="1"/>
    </xf>
    <xf numFmtId="0" fontId="10" fillId="3" borderId="16" xfId="1" applyNumberFormat="1" applyFont="1" applyFill="1" applyBorder="1" applyAlignment="1" applyProtection="1">
      <alignment horizontal="center" vertical="center"/>
      <protection hidden="1"/>
    </xf>
    <xf numFmtId="0" fontId="10" fillId="3" borderId="23" xfId="0" applyFont="1" applyFill="1" applyBorder="1" applyAlignment="1" applyProtection="1">
      <alignment horizontal="center" vertical="center"/>
      <protection hidden="1"/>
    </xf>
    <xf numFmtId="0" fontId="17" fillId="3" borderId="16" xfId="0" applyFont="1" applyFill="1" applyBorder="1" applyAlignment="1" applyProtection="1">
      <alignment horizontal="left" vertical="center"/>
      <protection hidden="1"/>
    </xf>
    <xf numFmtId="0" fontId="21" fillId="3" borderId="26" xfId="0" applyFont="1" applyFill="1" applyBorder="1" applyAlignment="1" applyProtection="1">
      <alignment horizontal="center" vertical="center"/>
      <protection hidden="1"/>
    </xf>
    <xf numFmtId="0" fontId="21" fillId="3" borderId="16" xfId="1" applyNumberFormat="1" applyFont="1" applyFill="1" applyBorder="1" applyAlignment="1" applyProtection="1">
      <alignment horizontal="center" vertical="center"/>
      <protection hidden="1"/>
    </xf>
    <xf numFmtId="0" fontId="17" fillId="3" borderId="7" xfId="0" applyFont="1" applyFill="1" applyBorder="1" applyAlignment="1" applyProtection="1">
      <alignment horizontal="left" vertical="center"/>
      <protection hidden="1"/>
    </xf>
    <xf numFmtId="0" fontId="21" fillId="3" borderId="13" xfId="0" applyFont="1" applyFill="1" applyBorder="1" applyAlignment="1" applyProtection="1">
      <alignment horizontal="center" vertical="center"/>
      <protection hidden="1"/>
    </xf>
    <xf numFmtId="0" fontId="21" fillId="3" borderId="7" xfId="1" applyNumberFormat="1" applyFont="1" applyFill="1" applyBorder="1" applyAlignment="1" applyProtection="1">
      <alignment horizontal="center" vertical="center"/>
      <protection hidden="1"/>
    </xf>
    <xf numFmtId="0" fontId="17" fillId="3" borderId="8" xfId="0" applyFont="1" applyFill="1" applyBorder="1" applyAlignment="1" applyProtection="1">
      <alignment horizontal="left" vertical="center"/>
      <protection hidden="1"/>
    </xf>
    <xf numFmtId="0" fontId="21" fillId="3" borderId="24" xfId="0" applyFont="1" applyFill="1" applyBorder="1" applyAlignment="1" applyProtection="1">
      <alignment horizontal="center" vertical="center"/>
      <protection hidden="1"/>
    </xf>
    <xf numFmtId="0" fontId="21" fillId="3" borderId="8" xfId="1" applyNumberFormat="1" applyFont="1" applyFill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7" xfId="1" applyNumberFormat="1" applyFont="1" applyFill="1" applyBorder="1" applyAlignment="1" applyProtection="1">
      <alignment horizontal="center" vertical="center"/>
      <protection hidden="1"/>
    </xf>
    <xf numFmtId="0" fontId="10" fillId="3" borderId="8" xfId="1" applyNumberFormat="1" applyFont="1" applyFill="1" applyBorder="1" applyAlignment="1" applyProtection="1">
      <alignment horizontal="center" vertical="center"/>
      <protection hidden="1"/>
    </xf>
    <xf numFmtId="0" fontId="10" fillId="3" borderId="25" xfId="0" applyFont="1" applyFill="1" applyBorder="1" applyAlignment="1" applyProtection="1">
      <alignment horizontal="center" vertical="center"/>
      <protection hidden="1"/>
    </xf>
    <xf numFmtId="0" fontId="11" fillId="3" borderId="2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1" fillId="3" borderId="19" xfId="1" applyNumberFormat="1" applyFont="1" applyFill="1" applyBorder="1" applyAlignment="1" applyProtection="1">
      <alignment horizontal="center" vertical="center"/>
      <protection hidden="1"/>
    </xf>
    <xf numFmtId="0" fontId="11" fillId="3" borderId="4" xfId="1" applyNumberFormat="1" applyFont="1" applyFill="1" applyBorder="1" applyAlignment="1" applyProtection="1">
      <alignment horizontal="center" vertical="center"/>
      <protection hidden="1"/>
    </xf>
    <xf numFmtId="0" fontId="10" fillId="3" borderId="2" xfId="1" applyNumberFormat="1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right" vertical="center"/>
      <protection hidden="1"/>
    </xf>
    <xf numFmtId="0" fontId="11" fillId="3" borderId="2" xfId="0" applyFont="1" applyFill="1" applyBorder="1" applyAlignment="1" applyProtection="1">
      <alignment horizontal="right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28" xfId="1" applyNumberFormat="1" applyFont="1" applyFill="1" applyBorder="1" applyAlignment="1" applyProtection="1">
      <alignment horizontal="center" vertical="center"/>
      <protection hidden="1"/>
    </xf>
    <xf numFmtId="0" fontId="10" fillId="3" borderId="12" xfId="1" applyNumberFormat="1" applyFont="1" applyFill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10" fillId="3" borderId="30" xfId="1" applyNumberFormat="1" applyFont="1" applyFill="1" applyBorder="1" applyAlignment="1" applyProtection="1">
      <alignment horizontal="center" vertical="center"/>
      <protection hidden="1"/>
    </xf>
    <xf numFmtId="0" fontId="10" fillId="3" borderId="10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1" applyNumberFormat="1" applyFont="1" applyFill="1" applyBorder="1" applyAlignment="1" applyProtection="1">
      <alignment horizontal="center" vertical="center"/>
      <protection hidden="1"/>
    </xf>
    <xf numFmtId="0" fontId="10" fillId="0" borderId="22" xfId="1" applyNumberFormat="1" applyFont="1" applyFill="1" applyBorder="1" applyAlignment="1" applyProtection="1">
      <alignment horizontal="center" vertical="center"/>
      <protection hidden="1"/>
    </xf>
    <xf numFmtId="0" fontId="10" fillId="3" borderId="6" xfId="1" applyNumberFormat="1" applyFont="1" applyFill="1" applyBorder="1" applyAlignment="1" applyProtection="1">
      <alignment horizontal="center" vertical="center"/>
      <protection hidden="1"/>
    </xf>
    <xf numFmtId="0" fontId="10" fillId="3" borderId="33" xfId="1" applyNumberFormat="1" applyFont="1" applyFill="1" applyBorder="1" applyAlignment="1" applyProtection="1">
      <alignment horizontal="center" vertical="center"/>
      <protection hidden="1"/>
    </xf>
    <xf numFmtId="0" fontId="10" fillId="3" borderId="27" xfId="1" applyNumberFormat="1" applyFont="1" applyFill="1" applyBorder="1" applyAlignment="1" applyProtection="1">
      <alignment horizontal="center" vertical="center"/>
      <protection hidden="1"/>
    </xf>
    <xf numFmtId="0" fontId="10" fillId="3" borderId="34" xfId="1" applyNumberFormat="1" applyFont="1" applyFill="1" applyBorder="1" applyAlignment="1" applyProtection="1">
      <alignment horizontal="center" vertical="center"/>
      <protection hidden="1"/>
    </xf>
    <xf numFmtId="0" fontId="10" fillId="3" borderId="9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10" fillId="3" borderId="16" xfId="0" applyFont="1" applyFill="1" applyBorder="1" applyAlignment="1" applyProtection="1">
      <alignment horizontal="center" vertical="center"/>
      <protection hidden="1"/>
    </xf>
    <xf numFmtId="0" fontId="23" fillId="4" borderId="19" xfId="0" applyFont="1" applyFill="1" applyBorder="1" applyAlignment="1" applyProtection="1">
      <alignment horizontal="center" vertical="center"/>
      <protection hidden="1"/>
    </xf>
    <xf numFmtId="0" fontId="8" fillId="4" borderId="11" xfId="0" applyFont="1" applyFill="1" applyBorder="1" applyAlignment="1" applyProtection="1">
      <alignment horizontal="center" vertical="center"/>
      <protection hidden="1"/>
    </xf>
    <xf numFmtId="0" fontId="23" fillId="4" borderId="18" xfId="0" applyFont="1" applyFill="1" applyBorder="1" applyAlignment="1" applyProtection="1">
      <alignment horizontal="center" vertical="center"/>
      <protection hidden="1"/>
    </xf>
    <xf numFmtId="0" fontId="23" fillId="4" borderId="11" xfId="0" applyFont="1" applyFill="1" applyBorder="1" applyAlignment="1" applyProtection="1">
      <alignment horizontal="center" vertical="center"/>
      <protection hidden="1"/>
    </xf>
    <xf numFmtId="0" fontId="23" fillId="4" borderId="4" xfId="0" applyFont="1" applyFill="1" applyBorder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/>
      <protection hidden="1"/>
    </xf>
    <xf numFmtId="0" fontId="10" fillId="3" borderId="35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15" xfId="1" applyNumberFormat="1" applyFont="1" applyFill="1" applyBorder="1" applyAlignment="1">
      <alignment horizontal="center" vertical="center"/>
    </xf>
    <xf numFmtId="0" fontId="11" fillId="3" borderId="2" xfId="1" applyNumberFormat="1" applyFont="1" applyFill="1" applyBorder="1" applyAlignment="1" applyProtection="1">
      <alignment horizontal="center" vertical="center"/>
      <protection hidden="1"/>
    </xf>
    <xf numFmtId="0" fontId="22" fillId="3" borderId="16" xfId="1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7" fillId="0" borderId="18" xfId="2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4" borderId="20" xfId="0" applyFont="1" applyFill="1" applyBorder="1" applyAlignment="1" applyProtection="1">
      <alignment horizontal="center" vertical="center"/>
      <protection hidden="1"/>
    </xf>
    <xf numFmtId="0" fontId="24" fillId="4" borderId="21" xfId="0" applyFont="1" applyFill="1" applyBorder="1" applyAlignment="1" applyProtection="1">
      <alignment horizontal="center" vertical="center"/>
      <protection hidden="1"/>
    </xf>
    <xf numFmtId="0" fontId="24" fillId="4" borderId="19" xfId="0" applyFont="1" applyFill="1" applyBorder="1" applyAlignment="1" applyProtection="1">
      <alignment horizontal="center" vertical="center"/>
      <protection hidden="1"/>
    </xf>
    <xf numFmtId="0" fontId="24" fillId="4" borderId="31" xfId="0" applyFont="1" applyFill="1" applyBorder="1" applyAlignment="1" applyProtection="1">
      <alignment horizontal="center" vertical="center"/>
      <protection hidden="1"/>
    </xf>
    <xf numFmtId="0" fontId="24" fillId="4" borderId="15" xfId="0" applyFont="1" applyFill="1" applyBorder="1" applyAlignment="1" applyProtection="1">
      <alignment horizontal="center" vertical="center"/>
      <protection hidden="1"/>
    </xf>
    <xf numFmtId="0" fontId="24" fillId="4" borderId="11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 textRotation="180" wrapText="1"/>
      <protection hidden="1"/>
    </xf>
    <xf numFmtId="0" fontId="8" fillId="3" borderId="12" xfId="0" applyFont="1" applyFill="1" applyBorder="1" applyAlignment="1" applyProtection="1">
      <alignment horizontal="center" vertical="center" textRotation="180"/>
      <protection hidden="1"/>
    </xf>
    <xf numFmtId="0" fontId="8" fillId="3" borderId="11" xfId="0" applyFont="1" applyFill="1" applyBorder="1" applyAlignment="1" applyProtection="1">
      <alignment horizontal="center" vertical="center" textRotation="180"/>
      <protection hidden="1"/>
    </xf>
    <xf numFmtId="0" fontId="11" fillId="3" borderId="1" xfId="0" applyFont="1" applyFill="1" applyBorder="1" applyAlignment="1" applyProtection="1">
      <alignment horizontal="left" vertical="top"/>
      <protection locked="0" hidden="1"/>
    </xf>
    <xf numFmtId="0" fontId="11" fillId="3" borderId="18" xfId="0" applyFont="1" applyFill="1" applyBorder="1" applyAlignment="1" applyProtection="1">
      <alignment horizontal="left" vertical="top"/>
      <protection locked="0" hidden="1"/>
    </xf>
    <xf numFmtId="0" fontId="11" fillId="3" borderId="4" xfId="0" applyFont="1" applyFill="1" applyBorder="1" applyAlignment="1" applyProtection="1">
      <alignment horizontal="left" vertical="top"/>
      <protection locked="0" hidden="1"/>
    </xf>
    <xf numFmtId="0" fontId="0" fillId="0" borderId="0" xfId="0" applyAlignment="1">
      <alignment horizontal="center"/>
    </xf>
    <xf numFmtId="0" fontId="24" fillId="4" borderId="1" xfId="0" applyFont="1" applyFill="1" applyBorder="1" applyAlignment="1" applyProtection="1">
      <alignment horizontal="center" vertical="center"/>
      <protection hidden="1"/>
    </xf>
    <xf numFmtId="0" fontId="24" fillId="4" borderId="18" xfId="0" applyFont="1" applyFill="1" applyBorder="1" applyAlignment="1" applyProtection="1">
      <alignment horizontal="center" vertical="center"/>
      <protection hidden="1"/>
    </xf>
    <xf numFmtId="0" fontId="24" fillId="4" borderId="4" xfId="0" applyFont="1" applyFill="1" applyBorder="1" applyAlignment="1" applyProtection="1">
      <alignment horizontal="center" vertical="center"/>
      <protection hidden="1"/>
    </xf>
    <xf numFmtId="0" fontId="10" fillId="3" borderId="26" xfId="0" applyFont="1" applyFill="1" applyBorder="1" applyAlignment="1" applyProtection="1">
      <alignment horizontal="center" vertical="center"/>
      <protection hidden="1"/>
    </xf>
    <xf numFmtId="0" fontId="11" fillId="3" borderId="29" xfId="0" applyFont="1" applyFill="1" applyBorder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11" fillId="3" borderId="17" xfId="0" applyFont="1" applyFill="1" applyBorder="1" applyAlignment="1" applyProtection="1">
      <alignment vertical="center"/>
      <protection hidden="1"/>
    </xf>
    <xf numFmtId="0" fontId="11" fillId="3" borderId="14" xfId="0" applyFont="1" applyFill="1" applyBorder="1" applyAlignment="1" applyProtection="1">
      <alignment vertical="center"/>
      <protection hidden="1"/>
    </xf>
    <xf numFmtId="0" fontId="11" fillId="3" borderId="9" xfId="0" applyFont="1" applyFill="1" applyBorder="1" applyAlignment="1" applyProtection="1">
      <alignment vertical="center"/>
      <protection hidden="1"/>
    </xf>
    <xf numFmtId="0" fontId="11" fillId="3" borderId="16" xfId="0" applyFont="1" applyFill="1" applyBorder="1" applyAlignment="1" applyProtection="1">
      <alignment vertical="center"/>
      <protection hidden="1"/>
    </xf>
    <xf numFmtId="0" fontId="11" fillId="3" borderId="7" xfId="0" applyFont="1" applyFill="1" applyBorder="1" applyAlignment="1" applyProtection="1">
      <alignment vertical="center"/>
      <protection hidden="1"/>
    </xf>
    <xf numFmtId="0" fontId="17" fillId="3" borderId="7" xfId="0" applyFont="1" applyFill="1" applyBorder="1" applyAlignment="1" applyProtection="1">
      <alignment vertical="center"/>
      <protection hidden="1"/>
    </xf>
    <xf numFmtId="0" fontId="17" fillId="3" borderId="28" xfId="0" applyFont="1" applyFill="1" applyBorder="1" applyAlignment="1" applyProtection="1">
      <alignment vertical="center"/>
      <protection hidden="1"/>
    </xf>
    <xf numFmtId="0" fontId="11" fillId="3" borderId="8" xfId="0" applyFont="1" applyFill="1" applyBorder="1" applyAlignment="1" applyProtection="1">
      <alignment vertical="center"/>
      <protection hidden="1"/>
    </xf>
    <xf numFmtId="0" fontId="11" fillId="3" borderId="28" xfId="0" applyFont="1" applyFill="1" applyBorder="1" applyAlignment="1" applyProtection="1">
      <alignment vertical="center"/>
      <protection hidden="1"/>
    </xf>
    <xf numFmtId="0" fontId="11" fillId="3" borderId="25" xfId="0" applyFont="1" applyFill="1" applyBorder="1" applyAlignment="1" applyProtection="1">
      <alignment vertical="center"/>
      <protection hidden="1"/>
    </xf>
    <xf numFmtId="0" fontId="11" fillId="3" borderId="23" xfId="0" applyFont="1" applyFill="1" applyBorder="1" applyAlignment="1" applyProtection="1">
      <alignment vertical="center"/>
      <protection hidden="1"/>
    </xf>
    <xf numFmtId="0" fontId="11" fillId="3" borderId="29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3" borderId="14" xfId="0" applyFont="1" applyFill="1" applyBorder="1" applyAlignment="1" applyProtection="1">
      <alignment horizontal="center" vertical="center"/>
      <protection hidden="1"/>
    </xf>
    <xf numFmtId="0" fontId="11" fillId="3" borderId="27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textRotation="180"/>
      <protection hidden="1"/>
    </xf>
    <xf numFmtId="0" fontId="17" fillId="0" borderId="0" xfId="0" applyFont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0" fillId="3" borderId="14" xfId="1" applyNumberFormat="1" applyFont="1" applyFill="1" applyBorder="1" applyAlignment="1" applyProtection="1">
      <alignment horizontal="center" vertical="center"/>
      <protection hidden="1"/>
    </xf>
    <xf numFmtId="0" fontId="10" fillId="3" borderId="25" xfId="1" applyNumberFormat="1" applyFont="1" applyFill="1" applyBorder="1" applyAlignment="1" applyProtection="1">
      <alignment horizontal="center" vertical="center"/>
      <protection hidden="1"/>
    </xf>
    <xf numFmtId="0" fontId="10" fillId="3" borderId="29" xfId="1" applyNumberFormat="1" applyFont="1" applyFill="1" applyBorder="1" applyAlignment="1" applyProtection="1">
      <alignment horizontal="center" vertical="center"/>
      <protection hidden="1"/>
    </xf>
    <xf numFmtId="0" fontId="23" fillId="4" borderId="21" xfId="0" applyFont="1" applyFill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1" fillId="0" borderId="28" xfId="0" applyFont="1" applyBorder="1" applyAlignment="1" applyProtection="1">
      <alignment horizontal="center" vertical="center"/>
      <protection locked="0"/>
    </xf>
    <xf numFmtId="16" fontId="31" fillId="4" borderId="36" xfId="0" applyNumberFormat="1" applyFont="1" applyFill="1" applyBorder="1" applyAlignment="1">
      <alignment horizontal="center" vertical="center" wrapText="1"/>
    </xf>
    <xf numFmtId="16" fontId="31" fillId="4" borderId="37" xfId="0" applyNumberFormat="1" applyFont="1" applyFill="1" applyBorder="1" applyAlignment="1">
      <alignment horizontal="center" vertical="center"/>
    </xf>
    <xf numFmtId="16" fontId="31" fillId="4" borderId="38" xfId="0" applyNumberFormat="1" applyFont="1" applyFill="1" applyBorder="1" applyAlignment="1">
      <alignment horizontal="center" vertical="center"/>
    </xf>
    <xf numFmtId="16" fontId="31" fillId="4" borderId="39" xfId="0" applyNumberFormat="1" applyFont="1" applyFill="1" applyBorder="1" applyAlignment="1">
      <alignment horizontal="center" vertical="center"/>
    </xf>
    <xf numFmtId="49" fontId="8" fillId="2" borderId="38" xfId="0" applyNumberFormat="1" applyFont="1" applyFill="1" applyBorder="1" applyAlignment="1">
      <alignment horizontal="center" vertical="center"/>
    </xf>
    <xf numFmtId="49" fontId="8" fillId="2" borderId="39" xfId="0" applyNumberFormat="1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5" fillId="0" borderId="40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4" fontId="33" fillId="0" borderId="0" xfId="0" applyNumberFormat="1" applyFont="1"/>
    <xf numFmtId="0" fontId="33" fillId="0" borderId="0" xfId="0" applyFont="1"/>
    <xf numFmtId="0" fontId="34" fillId="5" borderId="1" xfId="0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 vertical="center"/>
    </xf>
  </cellXfs>
  <cellStyles count="3">
    <cellStyle name="Link" xfId="2" builtinId="8"/>
    <cellStyle name="Standard" xfId="0" builtinId="0"/>
    <cellStyle name="Währung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1303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edermannmenue.de/fruehstueck-vesp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9E9F4-826F-42FC-B497-1B1591C40AAB}">
  <dimension ref="A1:AD153"/>
  <sheetViews>
    <sheetView tabSelected="1" zoomScaleNormal="100" workbookViewId="0">
      <pane ySplit="2" topLeftCell="A3" activePane="bottomLeft" state="frozen"/>
      <selection activeCell="K33" sqref="K33"/>
      <selection pane="bottomLeft" activeCell="K8" sqref="K8"/>
    </sheetView>
  </sheetViews>
  <sheetFormatPr baseColWidth="10" defaultColWidth="9.140625" defaultRowHeight="15" x14ac:dyDescent="0.25"/>
  <cols>
    <col min="1" max="1" width="3.5703125" customWidth="1"/>
    <col min="2" max="2" width="28.28515625" style="143" customWidth="1"/>
    <col min="3" max="3" width="21.140625" style="33" customWidth="1"/>
    <col min="4" max="4" width="7.7109375" style="36" customWidth="1"/>
    <col min="5" max="5" width="9.140625" style="148"/>
    <col min="6" max="6" width="17.5703125" style="36" customWidth="1"/>
    <col min="8" max="9" width="37.5703125" customWidth="1"/>
    <col min="10" max="18" width="9.42578125" customWidth="1"/>
  </cols>
  <sheetData>
    <row r="1" spans="1:21" x14ac:dyDescent="0.25">
      <c r="A1" s="123" t="e" vm="1">
        <v>#VALUE!</v>
      </c>
      <c r="B1" s="123"/>
      <c r="C1" s="123"/>
      <c r="D1" s="123"/>
      <c r="E1" s="123"/>
      <c r="F1" s="123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68.25" customHeight="1" thickBot="1" x14ac:dyDescent="0.3">
      <c r="A2" s="123"/>
      <c r="B2" s="123"/>
      <c r="C2" s="123"/>
      <c r="D2" s="123"/>
      <c r="E2" s="123"/>
      <c r="F2" s="123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1.75" customHeight="1" thickBot="1" x14ac:dyDescent="0.3">
      <c r="A3" s="100"/>
      <c r="B3" s="129"/>
      <c r="C3" s="100"/>
      <c r="D3" s="100"/>
      <c r="E3" s="105"/>
      <c r="F3" s="100"/>
      <c r="G3" s="22"/>
      <c r="H3" s="188" t="s">
        <v>150</v>
      </c>
      <c r="I3" s="189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36" customHeight="1" thickBot="1" x14ac:dyDescent="0.3">
      <c r="B4" s="73" t="s">
        <v>64</v>
      </c>
      <c r="C4" s="31" t="s">
        <v>36</v>
      </c>
      <c r="D4" s="41"/>
      <c r="E4" s="147"/>
      <c r="F4" s="37"/>
      <c r="H4" s="168" t="s">
        <v>151</v>
      </c>
      <c r="I4" s="169"/>
      <c r="M4" s="25"/>
      <c r="N4" s="25"/>
      <c r="O4" s="28"/>
    </row>
    <row r="5" spans="1:21" ht="26.25" customHeight="1" thickBot="1" x14ac:dyDescent="0.3">
      <c r="B5" s="74" t="s">
        <v>59</v>
      </c>
      <c r="C5" s="31" t="s">
        <v>36</v>
      </c>
      <c r="D5" s="42"/>
      <c r="E5" s="147"/>
      <c r="F5" s="101"/>
      <c r="G5" s="2"/>
      <c r="H5" s="170"/>
      <c r="I5" s="171"/>
      <c r="J5" s="2"/>
      <c r="K5" s="2"/>
      <c r="L5" s="2"/>
      <c r="M5" s="45"/>
      <c r="N5" s="45"/>
      <c r="O5" s="25"/>
      <c r="R5" s="48"/>
      <c r="S5" s="10"/>
      <c r="T5" s="10"/>
    </row>
    <row r="6" spans="1:21" ht="26.25" customHeight="1" thickBot="1" x14ac:dyDescent="0.3">
      <c r="B6" s="74" t="s">
        <v>60</v>
      </c>
      <c r="C6" s="31">
        <v>0</v>
      </c>
      <c r="D6" s="42"/>
      <c r="E6" s="117" t="s">
        <v>86</v>
      </c>
      <c r="F6" s="101"/>
      <c r="G6" s="21"/>
      <c r="H6" s="170"/>
      <c r="I6" s="171"/>
      <c r="J6" s="2"/>
      <c r="K6" s="2"/>
      <c r="L6" s="2"/>
      <c r="M6" s="24"/>
      <c r="N6" s="23"/>
      <c r="O6" s="23"/>
      <c r="R6" s="48"/>
      <c r="S6" s="10"/>
      <c r="T6" s="10"/>
    </row>
    <row r="7" spans="1:21" ht="26.25" customHeight="1" thickBot="1" x14ac:dyDescent="0.3">
      <c r="B7" s="74" t="s">
        <v>61</v>
      </c>
      <c r="C7" s="31">
        <v>0</v>
      </c>
      <c r="D7" s="42"/>
      <c r="E7" s="118"/>
      <c r="F7" s="101"/>
      <c r="G7" s="7"/>
      <c r="H7" s="172" t="s">
        <v>152</v>
      </c>
      <c r="I7" s="173" t="s">
        <v>153</v>
      </c>
      <c r="J7" s="7"/>
      <c r="K7" s="7"/>
      <c r="L7" s="7"/>
      <c r="M7" s="17"/>
      <c r="N7" s="23"/>
      <c r="O7" s="23"/>
      <c r="R7" s="48"/>
      <c r="S7" s="12"/>
      <c r="T7" s="12"/>
    </row>
    <row r="8" spans="1:21" ht="26.25" customHeight="1" thickBot="1" x14ac:dyDescent="0.3">
      <c r="B8" s="21"/>
      <c r="C8" s="21"/>
      <c r="D8" s="43"/>
      <c r="E8" s="118"/>
      <c r="F8" s="101"/>
      <c r="G8" s="29"/>
      <c r="H8" s="174" t="s">
        <v>154</v>
      </c>
      <c r="I8" s="175" t="s">
        <v>155</v>
      </c>
      <c r="J8" s="29"/>
      <c r="K8" s="29"/>
      <c r="L8" s="29"/>
      <c r="M8" s="29"/>
      <c r="R8" s="11"/>
      <c r="S8" s="35"/>
      <c r="T8" s="35"/>
    </row>
    <row r="9" spans="1:21" ht="26.25" customHeight="1" thickBot="1" x14ac:dyDescent="0.3">
      <c r="B9" s="69" t="s">
        <v>48</v>
      </c>
      <c r="C9" s="44">
        <f>((((C6+C7)*0.55)*5)/0.5)-F13</f>
        <v>0</v>
      </c>
      <c r="D9" s="43"/>
      <c r="E9" s="118"/>
      <c r="F9" s="101"/>
      <c r="G9" s="29"/>
      <c r="H9" s="174" t="s">
        <v>156</v>
      </c>
      <c r="I9" s="175" t="s">
        <v>157</v>
      </c>
      <c r="J9" s="29"/>
      <c r="K9" s="29"/>
      <c r="L9" s="29"/>
      <c r="M9" s="29"/>
      <c r="R9" s="11"/>
      <c r="S9" s="35"/>
      <c r="T9" s="35"/>
    </row>
    <row r="10" spans="1:21" ht="17.25" customHeight="1" x14ac:dyDescent="0.25">
      <c r="B10" s="21"/>
      <c r="C10" s="21"/>
      <c r="D10" s="43"/>
      <c r="E10" s="118"/>
      <c r="F10" s="101"/>
      <c r="G10" s="29"/>
      <c r="H10" s="174" t="s">
        <v>158</v>
      </c>
      <c r="I10" s="175" t="s">
        <v>159</v>
      </c>
      <c r="J10" s="29"/>
      <c r="K10" s="29"/>
      <c r="L10" s="29"/>
      <c r="M10" s="29"/>
      <c r="R10" s="11"/>
      <c r="S10" s="35"/>
      <c r="T10" s="35"/>
    </row>
    <row r="11" spans="1:21" ht="17.25" customHeight="1" thickBot="1" x14ac:dyDescent="0.3">
      <c r="B11" s="32"/>
      <c r="C11" s="32"/>
      <c r="D11" s="40"/>
      <c r="E11" s="118"/>
      <c r="F11" s="102"/>
      <c r="G11" s="29"/>
      <c r="H11" s="176" t="s">
        <v>160</v>
      </c>
      <c r="I11" s="177" t="s">
        <v>161</v>
      </c>
      <c r="J11" s="29"/>
      <c r="K11" s="29"/>
      <c r="L11" s="29"/>
      <c r="M11" s="46"/>
      <c r="N11" s="46"/>
      <c r="O11" s="26"/>
      <c r="R11" s="11"/>
      <c r="S11" s="35"/>
      <c r="T11" s="35"/>
    </row>
    <row r="12" spans="1:21" ht="18.75" thickBot="1" x14ac:dyDescent="0.3">
      <c r="B12" s="68" t="s">
        <v>0</v>
      </c>
      <c r="C12" s="68" t="s">
        <v>22</v>
      </c>
      <c r="D12" s="103" t="s">
        <v>47</v>
      </c>
      <c r="E12" s="119"/>
      <c r="F12" s="70" t="s">
        <v>30</v>
      </c>
      <c r="G12" s="7"/>
      <c r="H12" s="176" t="s">
        <v>162</v>
      </c>
      <c r="I12" s="177" t="s">
        <v>163</v>
      </c>
      <c r="J12" s="7"/>
      <c r="K12" s="7"/>
      <c r="L12" s="7"/>
      <c r="M12" s="47"/>
      <c r="N12" s="47"/>
      <c r="O12" s="27"/>
      <c r="R12" s="11"/>
      <c r="S12" s="35"/>
      <c r="T12" s="35"/>
    </row>
    <row r="13" spans="1:21" ht="18.75" thickBot="1" x14ac:dyDescent="0.3">
      <c r="B13" s="124" t="s">
        <v>28</v>
      </c>
      <c r="C13" s="125"/>
      <c r="D13" s="126"/>
      <c r="E13" s="97"/>
      <c r="F13" s="71">
        <f>SUM(F14:F107)</f>
        <v>0</v>
      </c>
      <c r="G13" s="7"/>
      <c r="H13" s="178" t="s">
        <v>165</v>
      </c>
      <c r="I13" s="179" t="s">
        <v>164</v>
      </c>
      <c r="J13" s="7"/>
      <c r="K13" s="7"/>
      <c r="L13" s="7"/>
      <c r="M13" s="47"/>
      <c r="N13" s="47"/>
      <c r="O13" s="27"/>
      <c r="R13" s="11"/>
      <c r="S13" s="35"/>
      <c r="T13" s="35"/>
    </row>
    <row r="14" spans="1:21" ht="18" x14ac:dyDescent="0.25">
      <c r="B14" s="130" t="s">
        <v>122</v>
      </c>
      <c r="C14" s="92" t="s">
        <v>25</v>
      </c>
      <c r="D14" s="80">
        <f>0.87/0.5</f>
        <v>1.74</v>
      </c>
      <c r="E14" s="149"/>
      <c r="F14" s="66">
        <f t="shared" ref="F14:F19" si="0">E14*D14</f>
        <v>0</v>
      </c>
      <c r="G14" s="1"/>
      <c r="H14" s="30"/>
      <c r="I14" s="1"/>
      <c r="J14" s="1"/>
      <c r="K14" s="1"/>
      <c r="L14" s="1"/>
      <c r="M14" s="1"/>
      <c r="N14" s="3"/>
      <c r="O14" s="3"/>
      <c r="R14" s="11"/>
      <c r="S14" s="35"/>
      <c r="T14" s="35"/>
    </row>
    <row r="15" spans="1:21" ht="18.75" thickBot="1" x14ac:dyDescent="0.3">
      <c r="B15" s="131" t="s">
        <v>50</v>
      </c>
      <c r="C15" s="90" t="s">
        <v>25</v>
      </c>
      <c r="D15" s="87">
        <f>1.08/0.5</f>
        <v>2.16</v>
      </c>
      <c r="E15" s="150"/>
      <c r="F15" s="65">
        <f t="shared" si="0"/>
        <v>0</v>
      </c>
      <c r="G15" s="1"/>
      <c r="H15" s="30"/>
      <c r="I15" s="1"/>
      <c r="J15" s="1"/>
      <c r="K15" s="1"/>
      <c r="L15" s="1"/>
      <c r="M15" s="1"/>
      <c r="N15" s="3"/>
      <c r="O15" s="3"/>
      <c r="R15" s="11"/>
      <c r="S15" s="35"/>
      <c r="T15" s="35"/>
    </row>
    <row r="16" spans="1:21" ht="18" x14ac:dyDescent="0.25">
      <c r="B16" s="131" t="s">
        <v>23</v>
      </c>
      <c r="C16" s="90" t="s">
        <v>27</v>
      </c>
      <c r="D16" s="87">
        <f>2.69/0.5</f>
        <v>5.38</v>
      </c>
      <c r="E16" s="150"/>
      <c r="F16" s="65">
        <f t="shared" si="0"/>
        <v>0</v>
      </c>
      <c r="G16" s="1"/>
      <c r="H16" s="180" t="s">
        <v>166</v>
      </c>
      <c r="I16" s="181"/>
      <c r="J16" s="1"/>
      <c r="K16" s="1"/>
      <c r="L16" s="1"/>
      <c r="M16" s="1"/>
      <c r="N16" s="3"/>
      <c r="O16" s="3"/>
      <c r="R16" s="11"/>
      <c r="S16" s="35"/>
      <c r="T16" s="35"/>
    </row>
    <row r="17" spans="2:30" ht="18" x14ac:dyDescent="0.25">
      <c r="B17" s="131" t="s">
        <v>24</v>
      </c>
      <c r="C17" s="90" t="s">
        <v>27</v>
      </c>
      <c r="D17" s="87">
        <f t="shared" ref="D17:D19" si="1">2.69/0.5</f>
        <v>5.38</v>
      </c>
      <c r="E17" s="151"/>
      <c r="F17" s="66">
        <f t="shared" si="0"/>
        <v>0</v>
      </c>
      <c r="G17" s="1"/>
      <c r="H17" s="182"/>
      <c r="I17" s="183"/>
      <c r="J17" s="1"/>
      <c r="K17" s="1"/>
      <c r="L17" s="1"/>
      <c r="M17" s="1"/>
      <c r="N17" s="3"/>
      <c r="O17" s="3"/>
      <c r="R17" s="11"/>
      <c r="S17" s="35"/>
      <c r="T17" s="35"/>
    </row>
    <row r="18" spans="2:30" ht="18" x14ac:dyDescent="0.25">
      <c r="B18" s="131" t="s">
        <v>1</v>
      </c>
      <c r="C18" s="90" t="s">
        <v>27</v>
      </c>
      <c r="D18" s="87">
        <f t="shared" si="1"/>
        <v>5.38</v>
      </c>
      <c r="E18" s="151"/>
      <c r="F18" s="65">
        <f t="shared" si="0"/>
        <v>0</v>
      </c>
      <c r="G18" s="1"/>
      <c r="H18" s="182"/>
      <c r="I18" s="183"/>
      <c r="J18" s="1"/>
      <c r="K18" s="1"/>
      <c r="L18" s="1"/>
      <c r="M18" s="1"/>
      <c r="N18" s="3"/>
      <c r="O18" s="3"/>
      <c r="R18" s="11"/>
      <c r="S18" s="35"/>
      <c r="T18" s="35"/>
    </row>
    <row r="19" spans="2:30" ht="18.75" thickBot="1" x14ac:dyDescent="0.3">
      <c r="B19" s="128" t="s">
        <v>2</v>
      </c>
      <c r="C19" s="91" t="s">
        <v>27</v>
      </c>
      <c r="D19" s="88">
        <f t="shared" si="1"/>
        <v>5.38</v>
      </c>
      <c r="E19" s="151"/>
      <c r="F19" s="65">
        <f t="shared" si="0"/>
        <v>0</v>
      </c>
      <c r="G19" s="1"/>
      <c r="H19" s="182"/>
      <c r="I19" s="183"/>
      <c r="J19" s="1"/>
      <c r="K19" s="1"/>
      <c r="L19" s="1"/>
      <c r="M19" s="1"/>
      <c r="N19" s="3"/>
      <c r="O19" s="3"/>
      <c r="R19" s="11"/>
      <c r="S19" s="35"/>
      <c r="T19" s="35"/>
    </row>
    <row r="20" spans="2:30" ht="18.75" thickBot="1" x14ac:dyDescent="0.3">
      <c r="B20" s="114" t="s">
        <v>80</v>
      </c>
      <c r="C20" s="115"/>
      <c r="D20" s="116"/>
      <c r="E20" s="95"/>
      <c r="F20" s="72"/>
      <c r="G20" s="1"/>
      <c r="H20" s="182"/>
      <c r="I20" s="183"/>
      <c r="J20" s="1"/>
      <c r="K20" s="1"/>
      <c r="L20" s="1"/>
      <c r="M20" s="1"/>
      <c r="N20" s="3"/>
      <c r="O20" s="3"/>
      <c r="R20" s="11"/>
      <c r="S20" s="35"/>
      <c r="T20" s="35"/>
    </row>
    <row r="21" spans="2:30" ht="18" x14ac:dyDescent="0.25">
      <c r="B21" s="132" t="s">
        <v>3</v>
      </c>
      <c r="C21" s="63" t="s">
        <v>21</v>
      </c>
      <c r="D21" s="50">
        <v>2.75</v>
      </c>
      <c r="E21" s="152"/>
      <c r="F21" s="80">
        <f t="shared" ref="F21:F40" si="2">E21*D21</f>
        <v>0</v>
      </c>
      <c r="G21" s="1"/>
      <c r="H21" s="182"/>
      <c r="I21" s="183"/>
      <c r="J21" s="1"/>
      <c r="K21" s="1"/>
      <c r="L21" s="1"/>
      <c r="M21" s="1"/>
      <c r="N21" s="4"/>
      <c r="O21" s="3"/>
      <c r="R21" s="11"/>
      <c r="S21" s="35"/>
      <c r="T21" s="35"/>
    </row>
    <row r="22" spans="2:30" ht="18" x14ac:dyDescent="0.25">
      <c r="B22" s="133" t="s">
        <v>130</v>
      </c>
      <c r="C22" s="127" t="s">
        <v>128</v>
      </c>
      <c r="D22" s="52">
        <v>4</v>
      </c>
      <c r="E22" s="153"/>
      <c r="F22" s="80">
        <f t="shared" si="2"/>
        <v>0</v>
      </c>
      <c r="G22" s="1"/>
      <c r="H22" s="182"/>
      <c r="I22" s="183"/>
      <c r="J22" s="1"/>
      <c r="K22" s="1"/>
      <c r="L22" s="1"/>
      <c r="M22" s="1"/>
      <c r="N22" s="4"/>
      <c r="O22" s="3"/>
      <c r="R22" s="11"/>
      <c r="S22" s="35"/>
      <c r="T22" s="35"/>
    </row>
    <row r="23" spans="2:30" ht="18" x14ac:dyDescent="0.25">
      <c r="B23" s="134" t="s">
        <v>93</v>
      </c>
      <c r="C23" s="64" t="s">
        <v>40</v>
      </c>
      <c r="D23" s="65">
        <f>1.2/0.5</f>
        <v>2.4</v>
      </c>
      <c r="E23" s="154"/>
      <c r="F23" s="80">
        <f t="shared" si="2"/>
        <v>0</v>
      </c>
      <c r="G23" s="1"/>
      <c r="H23" s="182"/>
      <c r="I23" s="183"/>
      <c r="J23" s="1"/>
      <c r="K23" s="1"/>
      <c r="L23" s="1"/>
      <c r="M23" s="1"/>
      <c r="N23" s="4"/>
      <c r="O23" s="3"/>
      <c r="X23" s="13"/>
      <c r="Y23" s="13"/>
    </row>
    <row r="24" spans="2:30" ht="15" customHeight="1" x14ac:dyDescent="0.25">
      <c r="B24" s="135" t="s">
        <v>46</v>
      </c>
      <c r="C24" s="58" t="s">
        <v>41</v>
      </c>
      <c r="D24" s="65">
        <f>2.96/0.5</f>
        <v>5.92</v>
      </c>
      <c r="E24" s="154"/>
      <c r="F24" s="80">
        <f t="shared" si="2"/>
        <v>0</v>
      </c>
      <c r="G24" s="1"/>
      <c r="H24" s="182"/>
      <c r="I24" s="183"/>
      <c r="J24" s="5"/>
      <c r="K24" s="1"/>
      <c r="L24" s="1"/>
      <c r="M24" s="1"/>
      <c r="N24" s="4"/>
      <c r="O24" s="3"/>
      <c r="R24" s="48"/>
      <c r="S24" s="14"/>
      <c r="T24" s="14"/>
      <c r="U24" s="15"/>
      <c r="V24" s="15"/>
      <c r="W24" s="15"/>
      <c r="X24" s="15"/>
      <c r="Y24" s="16"/>
      <c r="Z24" s="15"/>
      <c r="AA24" s="34"/>
      <c r="AB24" s="17"/>
      <c r="AC24" s="10"/>
      <c r="AD24" s="17"/>
    </row>
    <row r="25" spans="2:30" ht="15" customHeight="1" x14ac:dyDescent="0.25">
      <c r="B25" s="135" t="s">
        <v>137</v>
      </c>
      <c r="C25" s="58" t="s">
        <v>114</v>
      </c>
      <c r="D25" s="65">
        <v>2.5</v>
      </c>
      <c r="E25" s="154"/>
      <c r="F25" s="80">
        <f t="shared" si="2"/>
        <v>0</v>
      </c>
      <c r="G25" s="1"/>
      <c r="H25" s="182"/>
      <c r="I25" s="183"/>
      <c r="J25" s="5"/>
      <c r="K25" s="1"/>
      <c r="L25" s="1"/>
      <c r="M25" s="1"/>
      <c r="N25" s="4"/>
      <c r="O25" s="3"/>
      <c r="R25" s="48"/>
      <c r="S25" s="14"/>
      <c r="T25" s="14"/>
      <c r="U25" s="15"/>
      <c r="V25" s="15"/>
      <c r="W25" s="15"/>
      <c r="X25" s="15"/>
      <c r="Y25" s="16"/>
      <c r="Z25" s="15"/>
      <c r="AA25" s="34"/>
      <c r="AB25" s="17"/>
      <c r="AC25" s="10"/>
      <c r="AD25" s="17"/>
    </row>
    <row r="26" spans="2:30" ht="15" customHeight="1" x14ac:dyDescent="0.25">
      <c r="B26" s="135" t="s">
        <v>138</v>
      </c>
      <c r="C26" s="58" t="s">
        <v>139</v>
      </c>
      <c r="D26" s="65">
        <v>2.5</v>
      </c>
      <c r="E26" s="154"/>
      <c r="F26" s="80">
        <f t="shared" si="2"/>
        <v>0</v>
      </c>
      <c r="G26" s="1"/>
      <c r="H26" s="182"/>
      <c r="I26" s="183"/>
      <c r="J26" s="5"/>
      <c r="K26" s="1"/>
      <c r="L26" s="1"/>
      <c r="M26" s="1"/>
      <c r="N26" s="4"/>
      <c r="O26" s="3"/>
      <c r="R26" s="48"/>
      <c r="S26" s="14"/>
      <c r="T26" s="14"/>
      <c r="U26" s="15"/>
      <c r="V26" s="15"/>
      <c r="W26" s="15"/>
      <c r="X26" s="15"/>
      <c r="Y26" s="16"/>
      <c r="Z26" s="15"/>
      <c r="AA26" s="34"/>
      <c r="AB26" s="17"/>
      <c r="AC26" s="10"/>
      <c r="AD26" s="17"/>
    </row>
    <row r="27" spans="2:30" ht="15" customHeight="1" x14ac:dyDescent="0.25">
      <c r="B27" s="135"/>
      <c r="C27" s="58"/>
      <c r="D27" s="65"/>
      <c r="E27" s="154"/>
      <c r="F27" s="80">
        <f t="shared" si="2"/>
        <v>0</v>
      </c>
      <c r="G27" s="1"/>
      <c r="H27" s="182"/>
      <c r="I27" s="183"/>
      <c r="J27" s="5"/>
      <c r="K27" s="1"/>
      <c r="L27" s="1"/>
      <c r="M27" s="1"/>
      <c r="N27" s="4"/>
      <c r="O27" s="3"/>
      <c r="R27" s="48"/>
      <c r="S27" s="14"/>
      <c r="T27" s="14"/>
      <c r="U27" s="15"/>
      <c r="V27" s="15"/>
      <c r="W27" s="15"/>
      <c r="X27" s="15"/>
      <c r="Y27" s="16"/>
      <c r="Z27" s="15"/>
      <c r="AA27" s="34"/>
      <c r="AB27" s="17"/>
      <c r="AC27" s="10"/>
      <c r="AD27" s="17"/>
    </row>
    <row r="28" spans="2:30" ht="18" x14ac:dyDescent="0.25">
      <c r="B28" s="134" t="s">
        <v>71</v>
      </c>
      <c r="C28" s="64" t="s">
        <v>35</v>
      </c>
      <c r="D28" s="65">
        <f>1.2/0.5</f>
        <v>2.4</v>
      </c>
      <c r="E28" s="154"/>
      <c r="F28" s="80">
        <f t="shared" si="2"/>
        <v>0</v>
      </c>
      <c r="G28" s="1"/>
      <c r="H28" s="182"/>
      <c r="I28" s="183"/>
      <c r="J28" s="1"/>
      <c r="K28" s="1"/>
      <c r="L28" s="1"/>
      <c r="M28" s="1"/>
      <c r="N28" s="4"/>
      <c r="O28" s="3"/>
      <c r="R28" s="11"/>
      <c r="S28" s="10"/>
      <c r="T28" s="10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spans="2:30" ht="18" x14ac:dyDescent="0.25">
      <c r="B29" s="134" t="s">
        <v>49</v>
      </c>
      <c r="C29" s="64" t="s">
        <v>42</v>
      </c>
      <c r="D29" s="65">
        <f>1.34/0.5</f>
        <v>2.68</v>
      </c>
      <c r="E29" s="154"/>
      <c r="F29" s="80">
        <f t="shared" si="2"/>
        <v>0</v>
      </c>
      <c r="G29" s="1"/>
      <c r="H29" s="182"/>
      <c r="I29" s="183"/>
      <c r="J29" s="1"/>
      <c r="K29" s="1"/>
      <c r="L29" s="1"/>
      <c r="M29" s="1"/>
      <c r="N29" s="4"/>
      <c r="O29" s="3"/>
      <c r="R29" s="11"/>
      <c r="S29" s="10"/>
      <c r="T29" s="10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0" spans="2:30" ht="18" x14ac:dyDescent="0.25">
      <c r="B30" s="134" t="s">
        <v>97</v>
      </c>
      <c r="C30" s="64" t="s">
        <v>21</v>
      </c>
      <c r="D30" s="65">
        <v>2.4</v>
      </c>
      <c r="E30" s="154"/>
      <c r="F30" s="80">
        <f t="shared" si="2"/>
        <v>0</v>
      </c>
      <c r="G30" s="1"/>
      <c r="H30" s="182"/>
      <c r="I30" s="183"/>
      <c r="J30" s="1"/>
      <c r="K30" s="1"/>
      <c r="L30" s="1"/>
      <c r="M30" s="1"/>
      <c r="N30" s="4"/>
      <c r="O30" s="3"/>
      <c r="R30" s="11"/>
      <c r="S30" s="10"/>
      <c r="T30" s="10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spans="2:30" ht="18.75" thickBot="1" x14ac:dyDescent="0.3">
      <c r="B31" s="134" t="s">
        <v>135</v>
      </c>
      <c r="C31" s="64" t="s">
        <v>136</v>
      </c>
      <c r="D31" s="65">
        <v>4</v>
      </c>
      <c r="E31" s="154"/>
      <c r="F31" s="80">
        <f t="shared" si="2"/>
        <v>0</v>
      </c>
      <c r="G31" s="1"/>
      <c r="H31" s="184"/>
      <c r="I31" s="185"/>
      <c r="J31" s="1"/>
      <c r="K31" s="1"/>
      <c r="L31" s="1"/>
      <c r="M31" s="1"/>
      <c r="N31" s="4"/>
      <c r="O31" s="3"/>
      <c r="R31" s="11"/>
      <c r="S31" s="10"/>
      <c r="T31" s="10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spans="2:30" ht="18" x14ac:dyDescent="0.25">
      <c r="B32" s="134" t="s">
        <v>124</v>
      </c>
      <c r="C32" s="64" t="s">
        <v>114</v>
      </c>
      <c r="D32" s="65">
        <v>2.4500000000000002</v>
      </c>
      <c r="E32" s="154"/>
      <c r="F32" s="80">
        <f t="shared" si="2"/>
        <v>0</v>
      </c>
      <c r="G32" s="1"/>
      <c r="H32" s="30"/>
      <c r="I32" s="1"/>
      <c r="J32" s="1"/>
      <c r="K32" s="1"/>
      <c r="L32" s="1"/>
      <c r="M32" s="1"/>
      <c r="N32" s="4"/>
      <c r="O32" s="3"/>
      <c r="R32" s="11"/>
      <c r="S32" s="10"/>
      <c r="T32" s="10"/>
      <c r="U32" s="35"/>
      <c r="V32" s="35"/>
      <c r="W32" s="35"/>
      <c r="X32" s="35"/>
      <c r="Y32" s="35"/>
      <c r="Z32" s="35"/>
      <c r="AA32" s="35"/>
      <c r="AB32" s="35"/>
      <c r="AC32" s="35"/>
      <c r="AD32" s="35"/>
    </row>
    <row r="33" spans="2:30" ht="18" x14ac:dyDescent="0.25">
      <c r="B33" s="134" t="s">
        <v>98</v>
      </c>
      <c r="C33" s="64" t="s">
        <v>99</v>
      </c>
      <c r="D33" s="65">
        <v>1.5</v>
      </c>
      <c r="E33" s="154"/>
      <c r="F33" s="80">
        <f t="shared" si="2"/>
        <v>0</v>
      </c>
      <c r="G33" s="1"/>
      <c r="H33" s="30"/>
      <c r="I33" s="1"/>
      <c r="J33" s="1"/>
      <c r="K33" s="1"/>
      <c r="L33" s="1"/>
      <c r="M33" s="1"/>
      <c r="N33" s="4"/>
      <c r="O33" s="3"/>
      <c r="R33" s="11"/>
      <c r="S33" s="10"/>
      <c r="T33" s="10"/>
      <c r="U33" s="35"/>
      <c r="V33" s="35"/>
      <c r="W33" s="35"/>
      <c r="X33" s="35"/>
      <c r="Y33" s="35"/>
      <c r="Z33" s="35"/>
      <c r="AA33" s="35"/>
      <c r="AB33" s="35"/>
      <c r="AC33" s="35"/>
      <c r="AD33" s="35"/>
    </row>
    <row r="34" spans="2:30" ht="20.25" x14ac:dyDescent="0.3">
      <c r="B34" s="133" t="s">
        <v>127</v>
      </c>
      <c r="C34" s="127" t="s">
        <v>128</v>
      </c>
      <c r="D34" s="52">
        <v>4</v>
      </c>
      <c r="E34" s="153"/>
      <c r="F34" s="80">
        <f t="shared" si="2"/>
        <v>0</v>
      </c>
      <c r="G34" s="1"/>
      <c r="H34" s="186"/>
      <c r="I34" s="187"/>
      <c r="J34" s="1"/>
      <c r="K34" s="1"/>
      <c r="L34" s="1"/>
      <c r="M34" s="1"/>
      <c r="N34" s="4"/>
      <c r="O34" s="3"/>
      <c r="R34" s="11"/>
      <c r="S34" s="35"/>
      <c r="T34" s="35"/>
    </row>
    <row r="35" spans="2:30" ht="18" x14ac:dyDescent="0.25">
      <c r="B35" s="133" t="s">
        <v>129</v>
      </c>
      <c r="C35" s="127" t="s">
        <v>128</v>
      </c>
      <c r="D35" s="52">
        <v>5</v>
      </c>
      <c r="E35" s="153"/>
      <c r="F35" s="80">
        <f t="shared" si="2"/>
        <v>0</v>
      </c>
      <c r="G35" s="1"/>
      <c r="H35" s="2"/>
      <c r="I35" s="2"/>
      <c r="J35" s="1"/>
      <c r="K35" s="1"/>
      <c r="L35" s="1"/>
      <c r="M35" s="1"/>
      <c r="N35" s="4"/>
      <c r="O35" s="3"/>
      <c r="R35" s="11"/>
      <c r="S35" s="35"/>
      <c r="T35" s="35"/>
    </row>
    <row r="36" spans="2:30" ht="18" x14ac:dyDescent="0.25">
      <c r="B36" s="134" t="s">
        <v>140</v>
      </c>
      <c r="C36" s="64" t="s">
        <v>149</v>
      </c>
      <c r="D36" s="65">
        <v>40</v>
      </c>
      <c r="E36" s="154"/>
      <c r="F36" s="80">
        <f t="shared" si="2"/>
        <v>0</v>
      </c>
      <c r="G36" s="1"/>
      <c r="J36" s="1"/>
      <c r="K36" s="1"/>
      <c r="L36" s="1"/>
      <c r="M36" s="1"/>
      <c r="N36" s="4"/>
      <c r="O36" s="3"/>
      <c r="R36" s="11"/>
      <c r="S36" s="10"/>
      <c r="T36" s="10"/>
      <c r="U36" s="35"/>
      <c r="V36" s="35"/>
      <c r="W36" s="35"/>
      <c r="X36" s="35"/>
      <c r="Y36" s="35"/>
      <c r="Z36" s="35"/>
      <c r="AA36" s="35"/>
      <c r="AB36" s="35"/>
      <c r="AC36" s="35"/>
      <c r="AD36" s="35"/>
    </row>
    <row r="37" spans="2:30" ht="18" x14ac:dyDescent="0.25">
      <c r="B37" s="135" t="s">
        <v>131</v>
      </c>
      <c r="C37" s="64" t="s">
        <v>55</v>
      </c>
      <c r="D37" s="65">
        <v>17</v>
      </c>
      <c r="E37" s="154"/>
      <c r="F37" s="80">
        <f t="shared" si="2"/>
        <v>0</v>
      </c>
      <c r="G37" s="1"/>
      <c r="J37" s="1"/>
      <c r="K37" s="1"/>
      <c r="L37" s="1"/>
      <c r="M37" s="1"/>
      <c r="N37" s="4"/>
      <c r="O37" s="3"/>
      <c r="R37" s="11"/>
      <c r="S37" s="10"/>
      <c r="T37" s="10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spans="2:30" ht="18" x14ac:dyDescent="0.25">
      <c r="B38" s="135" t="s">
        <v>132</v>
      </c>
      <c r="C38" s="64" t="s">
        <v>53</v>
      </c>
      <c r="D38" s="65">
        <v>14</v>
      </c>
      <c r="E38" s="154"/>
      <c r="F38" s="80">
        <f t="shared" si="2"/>
        <v>0</v>
      </c>
      <c r="G38" s="1"/>
      <c r="J38" s="1"/>
      <c r="K38" s="1"/>
      <c r="L38" s="1"/>
      <c r="M38" s="1"/>
      <c r="N38" s="4"/>
      <c r="O38" s="3"/>
      <c r="R38" s="11"/>
      <c r="S38" s="10"/>
      <c r="T38" s="10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  <row r="39" spans="2:30" ht="18" x14ac:dyDescent="0.25">
      <c r="B39" s="135" t="s">
        <v>133</v>
      </c>
      <c r="C39" s="64" t="s">
        <v>54</v>
      </c>
      <c r="D39" s="65">
        <v>18.8</v>
      </c>
      <c r="E39" s="154"/>
      <c r="F39" s="80">
        <f t="shared" si="2"/>
        <v>0</v>
      </c>
      <c r="G39" s="1"/>
      <c r="J39" s="1"/>
      <c r="K39" s="1"/>
      <c r="L39" s="1"/>
      <c r="M39" s="1"/>
      <c r="N39" s="4"/>
      <c r="O39" s="3"/>
      <c r="R39" s="11"/>
      <c r="S39" s="10"/>
      <c r="T39" s="10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spans="2:30" ht="18.75" thickBot="1" x14ac:dyDescent="0.3">
      <c r="B40" s="136" t="s">
        <v>134</v>
      </c>
      <c r="C40" s="64" t="s">
        <v>63</v>
      </c>
      <c r="D40" s="65">
        <v>10</v>
      </c>
      <c r="E40" s="155"/>
      <c r="F40" s="80">
        <f t="shared" si="2"/>
        <v>0</v>
      </c>
      <c r="G40" s="1"/>
      <c r="J40" s="1"/>
      <c r="K40" s="1"/>
      <c r="L40" s="1"/>
      <c r="M40" s="1"/>
      <c r="N40" s="4"/>
      <c r="O40" s="3"/>
      <c r="R40" s="11"/>
      <c r="S40" s="10"/>
      <c r="T40" s="10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spans="2:30" ht="18.75" thickBot="1" x14ac:dyDescent="0.3">
      <c r="B41" s="124" t="s">
        <v>29</v>
      </c>
      <c r="C41" s="125"/>
      <c r="D41" s="126"/>
      <c r="E41" s="96"/>
      <c r="F41" s="72"/>
      <c r="G41" s="1"/>
      <c r="J41" s="1"/>
      <c r="K41" s="1"/>
      <c r="L41" s="1"/>
      <c r="M41" s="1"/>
      <c r="N41" s="4"/>
      <c r="O41" s="3"/>
      <c r="R41" s="11"/>
      <c r="S41" s="10"/>
      <c r="T41" s="10"/>
      <c r="U41" s="18"/>
      <c r="V41" s="35"/>
      <c r="W41" s="35"/>
      <c r="X41" s="35"/>
      <c r="Y41" s="19"/>
      <c r="Z41" s="19"/>
      <c r="AA41" s="35"/>
      <c r="AB41" s="35"/>
      <c r="AC41" s="35"/>
      <c r="AD41" s="18"/>
    </row>
    <row r="42" spans="2:30" ht="18" x14ac:dyDescent="0.25">
      <c r="B42" s="133" t="s">
        <v>68</v>
      </c>
      <c r="C42" s="49" t="s">
        <v>21</v>
      </c>
      <c r="D42" s="104">
        <f>1.01/0.5</f>
        <v>2.02</v>
      </c>
      <c r="E42" s="150"/>
      <c r="F42" s="52">
        <f t="shared" ref="F42:F50" si="3">E42*D42</f>
        <v>0</v>
      </c>
      <c r="G42" s="1"/>
      <c r="J42" s="1"/>
      <c r="K42" s="1"/>
      <c r="L42" s="1"/>
      <c r="M42" s="1"/>
      <c r="N42" s="4"/>
      <c r="O42" s="3"/>
      <c r="R42" s="11"/>
      <c r="S42" s="10"/>
      <c r="T42" s="10"/>
      <c r="U42" s="18"/>
      <c r="V42" s="35"/>
      <c r="W42" s="35"/>
      <c r="X42" s="35"/>
      <c r="Y42" s="19"/>
      <c r="Z42" s="19"/>
      <c r="AA42" s="35"/>
      <c r="AB42" s="35"/>
      <c r="AC42" s="35"/>
      <c r="AD42" s="18"/>
    </row>
    <row r="43" spans="2:30" ht="18" x14ac:dyDescent="0.25">
      <c r="B43" s="134" t="s">
        <v>4</v>
      </c>
      <c r="C43" s="51" t="s">
        <v>35</v>
      </c>
      <c r="D43" s="104">
        <f>1.88/0.5</f>
        <v>3.76</v>
      </c>
      <c r="E43" s="151"/>
      <c r="F43" s="65">
        <f t="shared" si="3"/>
        <v>0</v>
      </c>
      <c r="G43" s="6"/>
      <c r="J43" s="6"/>
      <c r="K43" s="6"/>
      <c r="L43" s="1"/>
      <c r="M43" s="1"/>
      <c r="N43" s="4"/>
      <c r="O43" s="3"/>
      <c r="R43" s="11"/>
      <c r="S43" s="20"/>
      <c r="T43" s="10"/>
      <c r="U43" s="18"/>
      <c r="V43" s="18"/>
      <c r="W43" s="18"/>
      <c r="X43" s="18"/>
      <c r="Y43" s="19"/>
      <c r="Z43" s="19"/>
      <c r="AA43" s="18"/>
      <c r="AB43" s="18"/>
      <c r="AC43" s="18"/>
      <c r="AD43" s="18"/>
    </row>
    <row r="44" spans="2:30" x14ac:dyDescent="0.25">
      <c r="B44" s="134" t="s">
        <v>5</v>
      </c>
      <c r="C44" s="51" t="s">
        <v>37</v>
      </c>
      <c r="D44" s="104">
        <f>1.34/0.5</f>
        <v>2.68</v>
      </c>
      <c r="E44" s="151"/>
      <c r="F44" s="65">
        <f t="shared" si="3"/>
        <v>0</v>
      </c>
      <c r="G44" s="1"/>
      <c r="J44" s="1"/>
      <c r="K44" s="1"/>
      <c r="L44" s="1"/>
      <c r="M44" s="1"/>
      <c r="N44" s="4"/>
      <c r="O44" s="3"/>
    </row>
    <row r="45" spans="2:30" x14ac:dyDescent="0.25">
      <c r="B45" s="134" t="s">
        <v>6</v>
      </c>
      <c r="C45" s="51" t="s">
        <v>37</v>
      </c>
      <c r="D45" s="104">
        <f>1.34/0.5</f>
        <v>2.68</v>
      </c>
      <c r="E45" s="151"/>
      <c r="F45" s="65">
        <f t="shared" si="3"/>
        <v>0</v>
      </c>
      <c r="G45" s="1"/>
      <c r="J45" s="1"/>
      <c r="K45" s="1"/>
      <c r="L45" s="1"/>
      <c r="M45" s="1"/>
      <c r="N45" s="4"/>
      <c r="O45" s="3"/>
    </row>
    <row r="46" spans="2:30" x14ac:dyDescent="0.25">
      <c r="B46" s="134" t="s">
        <v>7</v>
      </c>
      <c r="C46" s="51" t="s">
        <v>37</v>
      </c>
      <c r="D46" s="104">
        <f>1.34/0.5</f>
        <v>2.68</v>
      </c>
      <c r="E46" s="151"/>
      <c r="F46" s="65">
        <f t="shared" si="3"/>
        <v>0</v>
      </c>
      <c r="G46" s="1"/>
      <c r="J46" s="1"/>
      <c r="K46" s="1"/>
      <c r="L46" s="1"/>
      <c r="M46" s="1"/>
      <c r="N46" s="4"/>
      <c r="O46" s="3"/>
    </row>
    <row r="47" spans="2:30" x14ac:dyDescent="0.25">
      <c r="B47" s="134" t="s">
        <v>39</v>
      </c>
      <c r="C47" s="51" t="s">
        <v>40</v>
      </c>
      <c r="D47" s="104">
        <f>3.9/0.5</f>
        <v>7.8</v>
      </c>
      <c r="E47" s="151"/>
      <c r="F47" s="65">
        <f t="shared" si="3"/>
        <v>0</v>
      </c>
      <c r="G47" s="1"/>
      <c r="J47" s="1"/>
      <c r="K47" s="1"/>
      <c r="L47" s="1"/>
      <c r="M47" s="1"/>
      <c r="N47" s="4"/>
      <c r="O47" s="3"/>
    </row>
    <row r="48" spans="2:30" x14ac:dyDescent="0.25">
      <c r="B48" s="134" t="s">
        <v>72</v>
      </c>
      <c r="C48" s="51" t="s">
        <v>37</v>
      </c>
      <c r="D48" s="104">
        <f>1.34/0.5</f>
        <v>2.68</v>
      </c>
      <c r="E48" s="151"/>
      <c r="F48" s="65">
        <f t="shared" si="3"/>
        <v>0</v>
      </c>
      <c r="G48" s="1"/>
      <c r="J48" s="1"/>
      <c r="K48" s="1"/>
      <c r="L48" s="1"/>
      <c r="M48" s="1"/>
      <c r="N48" s="4"/>
      <c r="O48" s="3"/>
    </row>
    <row r="49" spans="2:15" x14ac:dyDescent="0.25">
      <c r="B49" s="134" t="s">
        <v>8</v>
      </c>
      <c r="C49" s="51" t="s">
        <v>37</v>
      </c>
      <c r="D49" s="104">
        <f>1.86/0.5</f>
        <v>3.72</v>
      </c>
      <c r="E49" s="151"/>
      <c r="F49" s="65">
        <f t="shared" si="3"/>
        <v>0</v>
      </c>
      <c r="G49" s="1"/>
      <c r="J49" s="1"/>
      <c r="K49" s="1"/>
      <c r="L49" s="1"/>
      <c r="M49" s="1"/>
      <c r="N49" s="4"/>
      <c r="O49" s="3"/>
    </row>
    <row r="50" spans="2:15" ht="15.75" thickBot="1" x14ac:dyDescent="0.3">
      <c r="B50" s="137" t="s">
        <v>9</v>
      </c>
      <c r="C50" s="53" t="s">
        <v>21</v>
      </c>
      <c r="D50" s="104">
        <f>2.5/0.5</f>
        <v>5</v>
      </c>
      <c r="E50" s="156"/>
      <c r="F50" s="66">
        <f t="shared" si="3"/>
        <v>0</v>
      </c>
      <c r="G50" s="1"/>
      <c r="J50" s="1"/>
      <c r="K50" s="1"/>
      <c r="L50" s="1"/>
      <c r="M50" s="1"/>
      <c r="N50" s="4"/>
      <c r="O50" s="3"/>
    </row>
    <row r="51" spans="2:15" ht="15.75" thickBot="1" x14ac:dyDescent="0.3">
      <c r="B51" s="111" t="s">
        <v>31</v>
      </c>
      <c r="C51" s="112"/>
      <c r="D51" s="113"/>
      <c r="E51" s="163"/>
      <c r="F51" s="72"/>
      <c r="G51" s="1"/>
      <c r="J51" s="1"/>
      <c r="K51" s="1"/>
      <c r="L51" s="1"/>
      <c r="M51" s="1"/>
      <c r="N51" s="4"/>
      <c r="O51" s="3"/>
    </row>
    <row r="52" spans="2:15" x14ac:dyDescent="0.25">
      <c r="B52" s="132" t="s">
        <v>81</v>
      </c>
      <c r="C52" s="67" t="s">
        <v>43</v>
      </c>
      <c r="D52" s="161">
        <f>1.95/0.5</f>
        <v>3.9</v>
      </c>
      <c r="E52" s="164"/>
      <c r="F52" s="87">
        <f t="shared" ref="F52:F74" si="4">E52*D52</f>
        <v>0</v>
      </c>
      <c r="G52" s="1"/>
      <c r="J52" s="1"/>
      <c r="K52" s="1"/>
      <c r="L52" s="1"/>
      <c r="M52" s="1"/>
      <c r="N52" s="4"/>
      <c r="O52" s="3"/>
    </row>
    <row r="53" spans="2:15" x14ac:dyDescent="0.25">
      <c r="B53" s="134" t="s">
        <v>123</v>
      </c>
      <c r="C53" s="51" t="s">
        <v>35</v>
      </c>
      <c r="D53" s="160">
        <f>1.34/0.5</f>
        <v>2.68</v>
      </c>
      <c r="E53" s="165"/>
      <c r="F53" s="87">
        <f t="shared" si="4"/>
        <v>0</v>
      </c>
      <c r="G53" s="1"/>
      <c r="J53" s="1"/>
      <c r="K53" s="1"/>
      <c r="L53" s="1"/>
      <c r="M53" s="1"/>
      <c r="N53" s="4"/>
      <c r="O53" s="3"/>
    </row>
    <row r="54" spans="2:15" x14ac:dyDescent="0.25">
      <c r="B54" s="134" t="s">
        <v>117</v>
      </c>
      <c r="C54" s="51" t="s">
        <v>118</v>
      </c>
      <c r="D54" s="160">
        <v>2.6</v>
      </c>
      <c r="E54" s="165"/>
      <c r="F54" s="87">
        <f t="shared" si="4"/>
        <v>0</v>
      </c>
      <c r="G54" s="1"/>
      <c r="J54" s="1"/>
      <c r="K54" s="1"/>
      <c r="L54" s="1"/>
      <c r="M54" s="1"/>
      <c r="N54" s="4"/>
      <c r="O54" s="3"/>
    </row>
    <row r="55" spans="2:15" x14ac:dyDescent="0.25">
      <c r="B55" s="134"/>
      <c r="C55" s="51"/>
      <c r="D55" s="160"/>
      <c r="E55" s="165"/>
      <c r="F55" s="87">
        <f t="shared" si="4"/>
        <v>0</v>
      </c>
      <c r="G55" s="1"/>
      <c r="J55" s="1"/>
      <c r="K55" s="1"/>
      <c r="L55" s="1"/>
      <c r="M55" s="1"/>
      <c r="N55" s="4"/>
      <c r="O55" s="3"/>
    </row>
    <row r="56" spans="2:15" x14ac:dyDescent="0.25">
      <c r="B56" s="134" t="s">
        <v>96</v>
      </c>
      <c r="C56" s="51" t="s">
        <v>38</v>
      </c>
      <c r="D56" s="160">
        <f>1.34/0.5</f>
        <v>2.68</v>
      </c>
      <c r="E56" s="165"/>
      <c r="F56" s="87">
        <f t="shared" si="4"/>
        <v>0</v>
      </c>
      <c r="G56" s="1"/>
      <c r="J56" s="1"/>
      <c r="K56" s="1"/>
      <c r="L56" s="1"/>
      <c r="M56" s="1"/>
      <c r="N56" s="4"/>
      <c r="O56" s="3"/>
    </row>
    <row r="57" spans="2:15" x14ac:dyDescent="0.25">
      <c r="B57" s="134" t="s">
        <v>32</v>
      </c>
      <c r="C57" s="51" t="s">
        <v>38</v>
      </c>
      <c r="D57" s="160">
        <f>1.34/0.5</f>
        <v>2.68</v>
      </c>
      <c r="E57" s="165"/>
      <c r="F57" s="87">
        <f t="shared" si="4"/>
        <v>0</v>
      </c>
      <c r="G57" s="1"/>
      <c r="J57" s="1"/>
      <c r="K57" s="1"/>
      <c r="L57" s="1"/>
      <c r="M57" s="1"/>
      <c r="N57" s="4"/>
      <c r="O57" s="3"/>
    </row>
    <row r="58" spans="2:15" x14ac:dyDescent="0.25">
      <c r="B58" s="134" t="s">
        <v>110</v>
      </c>
      <c r="C58" s="51" t="s">
        <v>44</v>
      </c>
      <c r="D58" s="160">
        <v>12</v>
      </c>
      <c r="E58" s="165"/>
      <c r="F58" s="87">
        <f t="shared" si="4"/>
        <v>0</v>
      </c>
      <c r="G58" s="1"/>
      <c r="J58" s="1"/>
      <c r="K58" s="1"/>
      <c r="L58" s="1"/>
      <c r="M58" s="1"/>
      <c r="N58" s="4"/>
      <c r="O58" s="3"/>
    </row>
    <row r="59" spans="2:15" x14ac:dyDescent="0.25">
      <c r="B59" s="134" t="s">
        <v>113</v>
      </c>
      <c r="C59" s="51" t="s">
        <v>114</v>
      </c>
      <c r="D59" s="160">
        <v>4</v>
      </c>
      <c r="E59" s="165"/>
      <c r="F59" s="87">
        <f t="shared" si="4"/>
        <v>0</v>
      </c>
      <c r="G59" s="1"/>
      <c r="J59" s="1"/>
      <c r="K59" s="1"/>
      <c r="L59" s="1"/>
      <c r="M59" s="1"/>
      <c r="N59" s="4"/>
      <c r="O59" s="3"/>
    </row>
    <row r="60" spans="2:15" x14ac:dyDescent="0.25">
      <c r="B60" s="134" t="s">
        <v>112</v>
      </c>
      <c r="C60" s="51" t="s">
        <v>42</v>
      </c>
      <c r="D60" s="160">
        <v>5</v>
      </c>
      <c r="E60" s="165"/>
      <c r="F60" s="87">
        <f t="shared" si="4"/>
        <v>0</v>
      </c>
      <c r="G60" s="1"/>
      <c r="J60" s="1"/>
      <c r="K60" s="1"/>
      <c r="L60" s="1"/>
      <c r="M60" s="1"/>
      <c r="N60" s="4"/>
      <c r="O60" s="3"/>
    </row>
    <row r="61" spans="2:15" x14ac:dyDescent="0.25">
      <c r="B61" s="134" t="s">
        <v>111</v>
      </c>
      <c r="C61" s="51" t="s">
        <v>42</v>
      </c>
      <c r="D61" s="160">
        <v>4</v>
      </c>
      <c r="E61" s="165"/>
      <c r="F61" s="87">
        <f t="shared" si="4"/>
        <v>0</v>
      </c>
      <c r="G61" s="1"/>
      <c r="J61" s="1"/>
      <c r="K61" s="1"/>
      <c r="L61" s="1"/>
      <c r="M61" s="1"/>
      <c r="N61" s="4"/>
      <c r="O61" s="3"/>
    </row>
    <row r="62" spans="2:15" x14ac:dyDescent="0.25">
      <c r="B62" s="134" t="s">
        <v>109</v>
      </c>
      <c r="C62" s="51" t="s">
        <v>21</v>
      </c>
      <c r="D62" s="160">
        <v>18</v>
      </c>
      <c r="E62" s="165"/>
      <c r="F62" s="87">
        <f t="shared" si="4"/>
        <v>0</v>
      </c>
      <c r="G62" s="1"/>
      <c r="J62" s="1"/>
      <c r="K62" s="1"/>
      <c r="L62" s="1"/>
      <c r="M62" s="1"/>
      <c r="N62" s="4"/>
      <c r="O62" s="3"/>
    </row>
    <row r="63" spans="2:15" x14ac:dyDescent="0.25">
      <c r="B63" s="134" t="s">
        <v>90</v>
      </c>
      <c r="C63" s="51" t="s">
        <v>21</v>
      </c>
      <c r="D63" s="160">
        <v>14</v>
      </c>
      <c r="E63" s="165"/>
      <c r="F63" s="87">
        <f t="shared" si="4"/>
        <v>0</v>
      </c>
      <c r="G63" s="1"/>
      <c r="J63" s="1"/>
      <c r="K63" s="1"/>
      <c r="L63" s="1"/>
      <c r="M63" s="1"/>
      <c r="N63" s="4"/>
      <c r="O63" s="3"/>
    </row>
    <row r="64" spans="2:15" x14ac:dyDescent="0.25">
      <c r="B64" s="134" t="s">
        <v>65</v>
      </c>
      <c r="C64" s="51" t="s">
        <v>42</v>
      </c>
      <c r="D64" s="160">
        <f>1.61/0.5</f>
        <v>3.22</v>
      </c>
      <c r="E64" s="165"/>
      <c r="F64" s="87">
        <f t="shared" si="4"/>
        <v>0</v>
      </c>
      <c r="G64" s="1"/>
      <c r="J64" s="1"/>
      <c r="K64" s="1"/>
      <c r="L64" s="1"/>
      <c r="M64" s="1"/>
      <c r="N64" s="4"/>
      <c r="O64" s="3"/>
    </row>
    <row r="65" spans="2:15" x14ac:dyDescent="0.25">
      <c r="B65" s="134" t="s">
        <v>67</v>
      </c>
      <c r="C65" s="51" t="s">
        <v>42</v>
      </c>
      <c r="D65" s="160">
        <f>1.2/0.5</f>
        <v>2.4</v>
      </c>
      <c r="E65" s="165"/>
      <c r="F65" s="87">
        <f t="shared" si="4"/>
        <v>0</v>
      </c>
      <c r="G65" s="1"/>
      <c r="J65" s="1"/>
      <c r="K65" s="1"/>
      <c r="L65" s="1"/>
      <c r="M65" s="1"/>
      <c r="N65" s="4"/>
      <c r="O65" s="3"/>
    </row>
    <row r="66" spans="2:15" x14ac:dyDescent="0.25">
      <c r="B66" s="134" t="s">
        <v>62</v>
      </c>
      <c r="C66" s="51" t="s">
        <v>74</v>
      </c>
      <c r="D66" s="160">
        <v>15</v>
      </c>
      <c r="E66" s="165"/>
      <c r="F66" s="87">
        <f t="shared" si="4"/>
        <v>0</v>
      </c>
      <c r="G66" s="1"/>
      <c r="J66" s="1"/>
      <c r="K66" s="1"/>
      <c r="L66" s="1"/>
      <c r="M66" s="1"/>
      <c r="N66" s="4"/>
      <c r="O66" s="3"/>
    </row>
    <row r="67" spans="2:15" x14ac:dyDescent="0.25">
      <c r="B67" s="134" t="s">
        <v>91</v>
      </c>
      <c r="C67" s="51" t="s">
        <v>41</v>
      </c>
      <c r="D67" s="160">
        <v>5</v>
      </c>
      <c r="E67" s="165"/>
      <c r="F67" s="87">
        <f t="shared" si="4"/>
        <v>0</v>
      </c>
      <c r="G67" s="1"/>
      <c r="J67" s="1"/>
      <c r="K67" s="1"/>
      <c r="L67" s="1"/>
      <c r="M67" s="1"/>
      <c r="N67" s="4"/>
      <c r="O67" s="3"/>
    </row>
    <row r="68" spans="2:15" x14ac:dyDescent="0.25">
      <c r="B68" s="134" t="s">
        <v>79</v>
      </c>
      <c r="C68" s="51" t="s">
        <v>21</v>
      </c>
      <c r="D68" s="160">
        <v>12</v>
      </c>
      <c r="E68" s="165"/>
      <c r="F68" s="87">
        <f t="shared" si="4"/>
        <v>0</v>
      </c>
      <c r="G68" s="1"/>
      <c r="J68" s="1"/>
      <c r="K68" s="1"/>
      <c r="L68" s="1"/>
      <c r="M68" s="1"/>
      <c r="N68" s="4"/>
      <c r="O68" s="3"/>
    </row>
    <row r="69" spans="2:15" x14ac:dyDescent="0.25">
      <c r="B69" s="134" t="s">
        <v>73</v>
      </c>
      <c r="C69" s="51" t="s">
        <v>35</v>
      </c>
      <c r="D69" s="160">
        <v>6</v>
      </c>
      <c r="E69" s="165"/>
      <c r="F69" s="87">
        <f t="shared" si="4"/>
        <v>0</v>
      </c>
      <c r="G69" s="1"/>
      <c r="J69" s="1"/>
      <c r="K69" s="1"/>
      <c r="L69" s="1"/>
      <c r="M69" s="1"/>
      <c r="N69" s="4"/>
      <c r="O69" s="3"/>
    </row>
    <row r="70" spans="2:15" ht="15.75" x14ac:dyDescent="0.25">
      <c r="B70" s="134" t="s">
        <v>20</v>
      </c>
      <c r="C70" s="51" t="s">
        <v>56</v>
      </c>
      <c r="D70" s="160">
        <f>8.33/0.5</f>
        <v>16.66</v>
      </c>
      <c r="E70" s="165"/>
      <c r="F70" s="87">
        <f t="shared" si="4"/>
        <v>0</v>
      </c>
      <c r="G70" s="1"/>
      <c r="H70" s="8"/>
      <c r="I70" s="8"/>
      <c r="J70" s="1"/>
      <c r="K70" s="1"/>
      <c r="L70" s="1"/>
      <c r="M70" s="1"/>
      <c r="N70" s="4"/>
      <c r="O70" s="3"/>
    </row>
    <row r="71" spans="2:15" ht="15.75" x14ac:dyDescent="0.25">
      <c r="B71" s="134" t="s">
        <v>19</v>
      </c>
      <c r="C71" s="51" t="s">
        <v>66</v>
      </c>
      <c r="D71" s="160">
        <f>8.28/0.5</f>
        <v>16.559999999999999</v>
      </c>
      <c r="E71" s="166"/>
      <c r="F71" s="87">
        <f t="shared" si="4"/>
        <v>0</v>
      </c>
      <c r="G71" s="1"/>
      <c r="H71" s="8"/>
      <c r="I71" s="8"/>
      <c r="J71" s="1"/>
      <c r="K71" s="1"/>
      <c r="L71" s="1"/>
      <c r="M71" s="1"/>
      <c r="N71" s="4"/>
      <c r="O71" s="3"/>
    </row>
    <row r="72" spans="2:15" ht="15.75" x14ac:dyDescent="0.25">
      <c r="B72" s="134" t="s">
        <v>70</v>
      </c>
      <c r="C72" s="51" t="s">
        <v>21</v>
      </c>
      <c r="D72" s="160">
        <f>0.93/0.5</f>
        <v>1.86</v>
      </c>
      <c r="E72" s="165"/>
      <c r="F72" s="87">
        <f t="shared" si="4"/>
        <v>0</v>
      </c>
      <c r="G72" s="1"/>
      <c r="H72" s="8"/>
      <c r="I72" s="8"/>
      <c r="J72" s="1"/>
      <c r="K72" s="1"/>
      <c r="L72" s="1"/>
      <c r="M72" s="1"/>
      <c r="N72" s="4"/>
      <c r="O72" s="3"/>
    </row>
    <row r="73" spans="2:15" ht="15.75" x14ac:dyDescent="0.25">
      <c r="B73" s="134" t="s">
        <v>69</v>
      </c>
      <c r="C73" s="51" t="s">
        <v>21</v>
      </c>
      <c r="D73" s="160">
        <f>0.74/0.5</f>
        <v>1.48</v>
      </c>
      <c r="E73" s="165"/>
      <c r="F73" s="87">
        <f t="shared" si="4"/>
        <v>0</v>
      </c>
      <c r="G73" s="1"/>
      <c r="H73" s="8"/>
      <c r="I73" s="8"/>
      <c r="J73" s="1"/>
      <c r="K73" s="1"/>
      <c r="L73" s="1"/>
      <c r="M73" s="1"/>
      <c r="N73" s="4"/>
      <c r="O73" s="3"/>
    </row>
    <row r="74" spans="2:15" ht="16.5" thickBot="1" x14ac:dyDescent="0.3">
      <c r="B74" s="138" t="s">
        <v>94</v>
      </c>
      <c r="C74" s="75" t="s">
        <v>95</v>
      </c>
      <c r="D74" s="162">
        <v>7</v>
      </c>
      <c r="E74" s="167"/>
      <c r="F74" s="87">
        <f t="shared" si="4"/>
        <v>0</v>
      </c>
      <c r="G74" s="1"/>
      <c r="H74" s="8"/>
      <c r="I74" s="8"/>
      <c r="J74" s="1"/>
      <c r="K74" s="1"/>
      <c r="L74" s="1"/>
      <c r="M74" s="1"/>
      <c r="N74" s="4"/>
      <c r="O74" s="3"/>
    </row>
    <row r="75" spans="2:15" ht="16.5" thickBot="1" x14ac:dyDescent="0.3">
      <c r="B75" s="114" t="s">
        <v>33</v>
      </c>
      <c r="C75" s="115"/>
      <c r="D75" s="116"/>
      <c r="E75" s="96"/>
      <c r="F75" s="72"/>
      <c r="G75" s="1"/>
      <c r="H75" s="8"/>
      <c r="I75" s="8"/>
      <c r="J75" s="1"/>
      <c r="K75" s="1"/>
      <c r="L75" s="1"/>
      <c r="M75" s="1"/>
      <c r="N75" s="4"/>
      <c r="O75" s="3"/>
    </row>
    <row r="76" spans="2:15" ht="15.75" x14ac:dyDescent="0.25">
      <c r="B76" s="54" t="s">
        <v>11</v>
      </c>
      <c r="C76" s="55" t="s">
        <v>44</v>
      </c>
      <c r="D76" s="56">
        <v>5</v>
      </c>
      <c r="E76" s="150"/>
      <c r="F76" s="65">
        <f t="shared" ref="F76:F89" si="5">E76*D76</f>
        <v>0</v>
      </c>
      <c r="G76" s="1"/>
      <c r="H76" s="8"/>
      <c r="I76" s="8"/>
      <c r="J76" s="1"/>
      <c r="K76" s="1"/>
      <c r="L76" s="1"/>
      <c r="M76" s="1"/>
      <c r="N76" s="4"/>
      <c r="O76" s="3"/>
    </row>
    <row r="77" spans="2:15" ht="15.75" x14ac:dyDescent="0.25">
      <c r="B77" s="57" t="s">
        <v>12</v>
      </c>
      <c r="C77" s="58" t="s">
        <v>44</v>
      </c>
      <c r="D77" s="59">
        <f>1.5/0.5</f>
        <v>3</v>
      </c>
      <c r="E77" s="151"/>
      <c r="F77" s="65">
        <f t="shared" si="5"/>
        <v>0</v>
      </c>
      <c r="G77" s="1"/>
      <c r="H77" s="8"/>
      <c r="I77" s="8"/>
      <c r="J77" s="1"/>
      <c r="K77" s="1"/>
      <c r="L77" s="1"/>
      <c r="M77" s="1"/>
      <c r="N77" s="4"/>
      <c r="O77" s="3"/>
    </row>
    <row r="78" spans="2:15" x14ac:dyDescent="0.25">
      <c r="B78" s="57" t="s">
        <v>13</v>
      </c>
      <c r="C78" s="58" t="s">
        <v>44</v>
      </c>
      <c r="D78" s="59">
        <f>2.69/0.5</f>
        <v>5.38</v>
      </c>
      <c r="E78" s="151"/>
      <c r="F78" s="65">
        <f t="shared" si="5"/>
        <v>0</v>
      </c>
      <c r="G78" s="1"/>
      <c r="J78" s="1"/>
      <c r="K78" s="1"/>
      <c r="L78" s="1"/>
      <c r="M78" s="1"/>
      <c r="N78" s="4"/>
      <c r="O78" s="3"/>
    </row>
    <row r="79" spans="2:15" x14ac:dyDescent="0.25">
      <c r="B79" s="57" t="s">
        <v>14</v>
      </c>
      <c r="C79" s="58" t="s">
        <v>45</v>
      </c>
      <c r="D79" s="59">
        <f>2.15/0.5</f>
        <v>4.3</v>
      </c>
      <c r="E79" s="151"/>
      <c r="F79" s="65">
        <f t="shared" si="5"/>
        <v>0</v>
      </c>
      <c r="G79" s="1"/>
      <c r="J79" s="1"/>
      <c r="K79" s="1"/>
      <c r="L79" s="1"/>
      <c r="M79" s="1"/>
      <c r="N79" s="4"/>
      <c r="O79" s="3"/>
    </row>
    <row r="80" spans="2:15" x14ac:dyDescent="0.25">
      <c r="B80" s="57" t="s">
        <v>57</v>
      </c>
      <c r="C80" s="58" t="s">
        <v>58</v>
      </c>
      <c r="D80" s="59">
        <f>1.88/0.5</f>
        <v>3.76</v>
      </c>
      <c r="E80" s="151"/>
      <c r="F80" s="65">
        <f t="shared" si="5"/>
        <v>0</v>
      </c>
      <c r="G80" s="1"/>
      <c r="J80" s="1"/>
      <c r="K80" s="1"/>
      <c r="L80" s="1"/>
      <c r="M80" s="1"/>
      <c r="N80" s="4"/>
      <c r="O80" s="3"/>
    </row>
    <row r="81" spans="2:15" x14ac:dyDescent="0.25">
      <c r="B81" s="57" t="s">
        <v>15</v>
      </c>
      <c r="C81" s="58" t="s">
        <v>44</v>
      </c>
      <c r="D81" s="59">
        <f>1.01/0.5</f>
        <v>2.02</v>
      </c>
      <c r="E81" s="151"/>
      <c r="F81" s="65">
        <f t="shared" si="5"/>
        <v>0</v>
      </c>
      <c r="G81" s="1"/>
      <c r="J81" s="1"/>
      <c r="K81" s="1"/>
      <c r="L81" s="1"/>
      <c r="M81" s="1"/>
      <c r="N81" s="4"/>
      <c r="O81" s="3"/>
    </row>
    <row r="82" spans="2:15" x14ac:dyDescent="0.25">
      <c r="B82" s="57" t="s">
        <v>16</v>
      </c>
      <c r="C82" s="58" t="s">
        <v>21</v>
      </c>
      <c r="D82" s="59">
        <f>2.69/0.5</f>
        <v>5.38</v>
      </c>
      <c r="E82" s="151"/>
      <c r="F82" s="65">
        <f t="shared" si="5"/>
        <v>0</v>
      </c>
      <c r="G82" s="1"/>
      <c r="J82" s="1"/>
      <c r="K82" s="1"/>
      <c r="L82" s="1"/>
      <c r="M82" s="1"/>
      <c r="N82" s="4"/>
      <c r="O82" s="3"/>
    </row>
    <row r="83" spans="2:15" x14ac:dyDescent="0.25">
      <c r="B83" s="57" t="s">
        <v>17</v>
      </c>
      <c r="C83" s="58" t="s">
        <v>51</v>
      </c>
      <c r="D83" s="59">
        <f>0.39/0.5</f>
        <v>0.78</v>
      </c>
      <c r="E83" s="151"/>
      <c r="F83" s="65">
        <f t="shared" si="5"/>
        <v>0</v>
      </c>
      <c r="G83" s="1"/>
      <c r="J83" s="1"/>
      <c r="K83" s="1"/>
      <c r="L83" s="1"/>
      <c r="M83" s="1"/>
      <c r="N83" s="4"/>
      <c r="O83" s="3"/>
    </row>
    <row r="84" spans="2:15" x14ac:dyDescent="0.25">
      <c r="B84" s="60" t="s">
        <v>92</v>
      </c>
      <c r="C84" s="61">
        <v>1</v>
      </c>
      <c r="D84" s="62">
        <f>6/0.5</f>
        <v>12</v>
      </c>
      <c r="E84" s="156"/>
      <c r="F84" s="65">
        <f t="shared" si="5"/>
        <v>0</v>
      </c>
      <c r="G84" s="1"/>
      <c r="J84" s="1"/>
      <c r="K84" s="1"/>
      <c r="L84" s="1"/>
      <c r="M84" s="1"/>
      <c r="N84" s="4"/>
      <c r="O84" s="3"/>
    </row>
    <row r="85" spans="2:15" x14ac:dyDescent="0.25">
      <c r="B85" s="60" t="s">
        <v>100</v>
      </c>
      <c r="C85" s="61" t="s">
        <v>101</v>
      </c>
      <c r="D85" s="62">
        <f>3.5/0.5</f>
        <v>7</v>
      </c>
      <c r="E85" s="156"/>
      <c r="F85" s="65">
        <f t="shared" si="5"/>
        <v>0</v>
      </c>
      <c r="G85" s="1"/>
      <c r="J85" s="1"/>
      <c r="K85" s="1"/>
      <c r="L85" s="1"/>
      <c r="M85" s="1"/>
      <c r="N85" s="4"/>
      <c r="O85" s="3"/>
    </row>
    <row r="86" spans="2:15" x14ac:dyDescent="0.25">
      <c r="B86" s="60" t="s">
        <v>102</v>
      </c>
      <c r="C86" s="61" t="s">
        <v>103</v>
      </c>
      <c r="D86" s="62">
        <f>1/0.5</f>
        <v>2</v>
      </c>
      <c r="E86" s="156"/>
      <c r="F86" s="65">
        <f t="shared" si="5"/>
        <v>0</v>
      </c>
      <c r="G86" s="1"/>
      <c r="J86" s="1"/>
      <c r="K86" s="1"/>
      <c r="L86" s="1"/>
      <c r="M86" s="1"/>
      <c r="N86" s="4"/>
      <c r="O86" s="3"/>
    </row>
    <row r="87" spans="2:15" x14ac:dyDescent="0.25">
      <c r="B87" s="60" t="s">
        <v>104</v>
      </c>
      <c r="C87" s="61" t="s">
        <v>35</v>
      </c>
      <c r="D87" s="62">
        <f>2/0.5</f>
        <v>4</v>
      </c>
      <c r="E87" s="156"/>
      <c r="F87" s="65">
        <f t="shared" si="5"/>
        <v>0</v>
      </c>
      <c r="G87" s="1"/>
      <c r="J87" s="1"/>
      <c r="K87" s="1"/>
      <c r="L87" s="1"/>
      <c r="M87" s="1"/>
      <c r="N87" s="4"/>
      <c r="O87" s="3"/>
    </row>
    <row r="88" spans="2:15" x14ac:dyDescent="0.25">
      <c r="B88" s="60" t="s">
        <v>105</v>
      </c>
      <c r="C88" s="61" t="s">
        <v>38</v>
      </c>
      <c r="D88" s="62">
        <f>4/0.5</f>
        <v>8</v>
      </c>
      <c r="E88" s="156"/>
      <c r="F88" s="65">
        <f t="shared" si="5"/>
        <v>0</v>
      </c>
      <c r="G88" s="1"/>
      <c r="J88" s="1"/>
      <c r="K88" s="1"/>
      <c r="L88" s="1"/>
      <c r="M88" s="1"/>
      <c r="N88" s="4"/>
      <c r="O88" s="3"/>
    </row>
    <row r="89" spans="2:15" ht="15.75" thickBot="1" x14ac:dyDescent="0.3">
      <c r="B89" s="60" t="s">
        <v>18</v>
      </c>
      <c r="C89" s="61" t="s">
        <v>83</v>
      </c>
      <c r="D89" s="62">
        <f>1.2/0.5</f>
        <v>2.4</v>
      </c>
      <c r="E89" s="156"/>
      <c r="F89" s="65">
        <f t="shared" si="5"/>
        <v>0</v>
      </c>
      <c r="G89" s="1"/>
      <c r="J89" s="1"/>
      <c r="K89" s="1"/>
      <c r="L89" s="1"/>
      <c r="M89" s="1"/>
      <c r="N89" s="4"/>
      <c r="O89" s="3"/>
    </row>
    <row r="90" spans="2:15" ht="15.75" thickBot="1" x14ac:dyDescent="0.3">
      <c r="B90" s="111" t="s">
        <v>34</v>
      </c>
      <c r="C90" s="112"/>
      <c r="D90" s="113"/>
      <c r="E90" s="93"/>
      <c r="F90" s="85"/>
      <c r="G90" s="1"/>
      <c r="J90" s="1"/>
      <c r="K90" s="1"/>
      <c r="L90" s="1"/>
      <c r="M90" s="1"/>
      <c r="N90" s="4"/>
      <c r="O90" s="3"/>
    </row>
    <row r="91" spans="2:15" x14ac:dyDescent="0.25">
      <c r="B91" s="139" t="s">
        <v>10</v>
      </c>
      <c r="C91" s="89" t="s">
        <v>82</v>
      </c>
      <c r="D91" s="86">
        <f>1.3/0.5</f>
        <v>2.6</v>
      </c>
      <c r="E91" s="149"/>
      <c r="F91" s="50">
        <f t="shared" ref="F91:F107" si="6">E91*D91</f>
        <v>0</v>
      </c>
      <c r="G91" s="1"/>
      <c r="J91" s="1"/>
      <c r="K91" s="1"/>
      <c r="L91" s="1"/>
      <c r="M91" s="1"/>
      <c r="N91" s="4"/>
      <c r="O91" s="3"/>
    </row>
    <row r="92" spans="2:15" x14ac:dyDescent="0.25">
      <c r="B92" s="131" t="s">
        <v>106</v>
      </c>
      <c r="C92" s="90" t="s">
        <v>107</v>
      </c>
      <c r="D92" s="87">
        <f>1.38/0.5</f>
        <v>2.76</v>
      </c>
      <c r="E92" s="151"/>
      <c r="F92" s="65">
        <f t="shared" si="6"/>
        <v>0</v>
      </c>
      <c r="G92" s="1"/>
      <c r="J92" s="1"/>
      <c r="K92" s="1"/>
      <c r="L92" s="1"/>
      <c r="M92" s="1"/>
      <c r="N92" s="4"/>
      <c r="O92" s="3"/>
    </row>
    <row r="93" spans="2:15" x14ac:dyDescent="0.25">
      <c r="B93" s="131" t="s">
        <v>116</v>
      </c>
      <c r="C93" s="90" t="s">
        <v>115</v>
      </c>
      <c r="D93" s="87">
        <f>5.82*2</f>
        <v>11.64</v>
      </c>
      <c r="E93" s="151"/>
      <c r="F93" s="65">
        <f t="shared" si="6"/>
        <v>0</v>
      </c>
      <c r="G93" s="1"/>
      <c r="J93" s="1"/>
      <c r="K93" s="1"/>
      <c r="L93" s="1"/>
      <c r="M93" s="1"/>
      <c r="N93" s="4"/>
      <c r="O93" s="3"/>
    </row>
    <row r="94" spans="2:15" x14ac:dyDescent="0.25">
      <c r="B94" s="131" t="s">
        <v>141</v>
      </c>
      <c r="C94" s="90" t="s">
        <v>142</v>
      </c>
      <c r="D94" s="87">
        <v>68</v>
      </c>
      <c r="E94" s="151"/>
      <c r="F94" s="65">
        <f t="shared" si="6"/>
        <v>0</v>
      </c>
      <c r="G94" s="1"/>
      <c r="J94" s="1"/>
      <c r="K94" s="1"/>
      <c r="L94" s="1"/>
      <c r="M94" s="1"/>
      <c r="N94" s="4"/>
      <c r="O94" s="3"/>
    </row>
    <row r="95" spans="2:15" x14ac:dyDescent="0.25">
      <c r="B95" s="131" t="s">
        <v>52</v>
      </c>
      <c r="C95" s="90" t="s">
        <v>26</v>
      </c>
      <c r="D95" s="87">
        <f>2.28/0.5</f>
        <v>4.5599999999999996</v>
      </c>
      <c r="E95" s="151"/>
      <c r="F95" s="65">
        <f t="shared" si="6"/>
        <v>0</v>
      </c>
      <c r="G95" s="1"/>
      <c r="J95" s="1"/>
      <c r="K95" s="1"/>
      <c r="L95" s="1"/>
      <c r="M95" s="1"/>
      <c r="N95" s="4"/>
      <c r="O95" s="3"/>
    </row>
    <row r="96" spans="2:15" x14ac:dyDescent="0.25">
      <c r="B96" s="131" t="s">
        <v>108</v>
      </c>
      <c r="C96" s="90" t="s">
        <v>35</v>
      </c>
      <c r="D96" s="87">
        <v>2</v>
      </c>
      <c r="E96" s="151"/>
      <c r="F96" s="65">
        <f t="shared" si="6"/>
        <v>0</v>
      </c>
      <c r="G96" s="1"/>
      <c r="J96" s="1"/>
      <c r="K96" s="1"/>
      <c r="L96" s="1"/>
      <c r="M96" s="1"/>
      <c r="N96" s="4"/>
      <c r="O96" s="3"/>
    </row>
    <row r="97" spans="2:15" x14ac:dyDescent="0.25">
      <c r="B97" s="131" t="s">
        <v>84</v>
      </c>
      <c r="C97" s="90" t="s">
        <v>85</v>
      </c>
      <c r="D97" s="87">
        <v>6</v>
      </c>
      <c r="E97" s="151"/>
      <c r="F97" s="65">
        <f t="shared" si="6"/>
        <v>0</v>
      </c>
      <c r="G97" s="1"/>
      <c r="J97" s="1"/>
      <c r="K97" s="1"/>
      <c r="L97" s="1"/>
      <c r="M97" s="1"/>
      <c r="N97" s="4"/>
      <c r="O97" s="3"/>
    </row>
    <row r="98" spans="2:15" x14ac:dyDescent="0.25">
      <c r="B98" s="131" t="s">
        <v>88</v>
      </c>
      <c r="C98" s="90" t="s">
        <v>89</v>
      </c>
      <c r="D98" s="87">
        <v>4.3</v>
      </c>
      <c r="E98" s="151"/>
      <c r="F98" s="65">
        <f t="shared" si="6"/>
        <v>0</v>
      </c>
      <c r="G98" s="1"/>
      <c r="J98" s="1"/>
      <c r="K98" s="1"/>
      <c r="L98" s="1"/>
      <c r="M98" s="1"/>
      <c r="N98" s="4"/>
      <c r="O98" s="3"/>
    </row>
    <row r="99" spans="2:15" x14ac:dyDescent="0.25">
      <c r="B99" s="140" t="s">
        <v>87</v>
      </c>
      <c r="C99" s="98" t="s">
        <v>21</v>
      </c>
      <c r="D99" s="99">
        <v>2</v>
      </c>
      <c r="E99" s="156"/>
      <c r="F99" s="65">
        <f t="shared" si="6"/>
        <v>0</v>
      </c>
      <c r="G99" s="1"/>
      <c r="J99" s="1"/>
      <c r="K99" s="1"/>
      <c r="L99" s="1"/>
      <c r="M99" s="1"/>
      <c r="N99" s="4"/>
      <c r="O99" s="3"/>
    </row>
    <row r="100" spans="2:15" x14ac:dyDescent="0.25">
      <c r="B100" s="140" t="s">
        <v>125</v>
      </c>
      <c r="C100" s="98" t="s">
        <v>126</v>
      </c>
      <c r="D100" s="99">
        <v>9</v>
      </c>
      <c r="E100" s="156"/>
      <c r="F100" s="65">
        <f t="shared" si="6"/>
        <v>0</v>
      </c>
      <c r="G100" s="1"/>
      <c r="J100" s="1"/>
      <c r="K100" s="1"/>
      <c r="L100" s="1"/>
      <c r="M100" s="1"/>
      <c r="N100" s="4"/>
      <c r="O100" s="3"/>
    </row>
    <row r="101" spans="2:15" x14ac:dyDescent="0.25">
      <c r="B101" s="140" t="s">
        <v>144</v>
      </c>
      <c r="C101" s="145" t="s">
        <v>148</v>
      </c>
      <c r="D101" s="146"/>
      <c r="E101" s="156"/>
      <c r="F101" s="66"/>
      <c r="G101" s="1"/>
      <c r="J101" s="1"/>
      <c r="K101" s="1"/>
      <c r="L101" s="1"/>
      <c r="M101" s="1"/>
      <c r="N101" s="4"/>
      <c r="O101" s="3"/>
    </row>
    <row r="102" spans="2:15" x14ac:dyDescent="0.25">
      <c r="B102" s="140" t="s">
        <v>145</v>
      </c>
      <c r="C102" s="145" t="s">
        <v>148</v>
      </c>
      <c r="D102" s="146"/>
      <c r="E102" s="156"/>
      <c r="F102" s="66"/>
      <c r="G102" s="1"/>
      <c r="J102" s="1"/>
      <c r="K102" s="1"/>
      <c r="L102" s="1"/>
      <c r="M102" s="1"/>
      <c r="N102" s="4"/>
      <c r="O102" s="3"/>
    </row>
    <row r="103" spans="2:15" x14ac:dyDescent="0.25">
      <c r="B103" s="140" t="s">
        <v>146</v>
      </c>
      <c r="C103" s="145" t="s">
        <v>148</v>
      </c>
      <c r="D103" s="146"/>
      <c r="E103" s="156"/>
      <c r="F103" s="66"/>
      <c r="G103" s="1"/>
      <c r="J103" s="1"/>
      <c r="K103" s="1"/>
      <c r="L103" s="1"/>
      <c r="M103" s="1"/>
      <c r="N103" s="4"/>
      <c r="O103" s="3"/>
    </row>
    <row r="104" spans="2:15" ht="15.75" thickBot="1" x14ac:dyDescent="0.3">
      <c r="B104" s="128" t="s">
        <v>147</v>
      </c>
      <c r="C104" s="145" t="s">
        <v>148</v>
      </c>
      <c r="D104" s="146"/>
      <c r="E104" s="158"/>
      <c r="F104" s="76"/>
      <c r="G104" s="1"/>
      <c r="J104" s="1"/>
      <c r="K104" s="1"/>
      <c r="L104" s="1"/>
      <c r="M104" s="1"/>
      <c r="N104" s="4"/>
      <c r="O104" s="3"/>
    </row>
    <row r="105" spans="2:15" ht="15.75" thickBot="1" x14ac:dyDescent="0.3">
      <c r="B105" s="114" t="s">
        <v>75</v>
      </c>
      <c r="C105" s="115"/>
      <c r="D105" s="116"/>
      <c r="E105" s="94"/>
      <c r="F105" s="81"/>
      <c r="G105" s="1"/>
      <c r="J105" s="1"/>
      <c r="K105" s="1"/>
      <c r="L105" s="1"/>
      <c r="M105" s="1"/>
      <c r="N105" s="4"/>
      <c r="O105" s="3"/>
    </row>
    <row r="106" spans="2:15" x14ac:dyDescent="0.25">
      <c r="B106" s="79" t="s">
        <v>76</v>
      </c>
      <c r="C106" s="78" t="s">
        <v>143</v>
      </c>
      <c r="D106" s="77">
        <v>22</v>
      </c>
      <c r="E106" s="152"/>
      <c r="F106" s="52">
        <f t="shared" si="6"/>
        <v>0</v>
      </c>
      <c r="G106" s="1"/>
      <c r="J106" s="1"/>
      <c r="K106" s="1"/>
      <c r="L106" s="1"/>
      <c r="M106" s="1"/>
      <c r="N106" s="4"/>
      <c r="O106" s="3"/>
    </row>
    <row r="107" spans="2:15" ht="15.75" thickBot="1" x14ac:dyDescent="0.3">
      <c r="B107" s="141" t="s">
        <v>77</v>
      </c>
      <c r="C107" s="75" t="s">
        <v>78</v>
      </c>
      <c r="D107" s="76">
        <v>22</v>
      </c>
      <c r="E107" s="159"/>
      <c r="F107" s="76">
        <f t="shared" si="6"/>
        <v>0</v>
      </c>
      <c r="G107" s="1"/>
      <c r="J107" s="1"/>
      <c r="K107" s="1"/>
      <c r="L107" s="1"/>
      <c r="M107" s="1"/>
      <c r="N107" s="4"/>
      <c r="O107" s="3"/>
    </row>
    <row r="108" spans="2:15" ht="15.75" thickBot="1" x14ac:dyDescent="0.3">
      <c r="B108" s="142"/>
      <c r="C108" s="82"/>
      <c r="D108" s="83"/>
      <c r="E108" s="157"/>
      <c r="F108" s="84"/>
      <c r="G108" s="1"/>
      <c r="J108" s="1"/>
      <c r="K108" s="1"/>
      <c r="L108" s="1"/>
      <c r="M108" s="1"/>
      <c r="N108" s="4"/>
      <c r="O108" s="3"/>
    </row>
    <row r="109" spans="2:15" ht="72.75" customHeight="1" thickBot="1" x14ac:dyDescent="0.3">
      <c r="B109" s="120" t="s">
        <v>121</v>
      </c>
      <c r="C109" s="121"/>
      <c r="D109" s="121"/>
      <c r="E109" s="121"/>
      <c r="F109" s="122"/>
      <c r="G109" s="1"/>
      <c r="J109" s="1"/>
      <c r="K109" s="1"/>
      <c r="L109" s="1"/>
      <c r="M109" s="1"/>
      <c r="N109" s="4"/>
      <c r="O109" s="3"/>
    </row>
    <row r="110" spans="2:15" s="105" customFormat="1" ht="30" customHeight="1" thickBot="1" x14ac:dyDescent="0.3">
      <c r="B110" s="107" t="s">
        <v>119</v>
      </c>
      <c r="C110" s="108" t="s">
        <v>120</v>
      </c>
      <c r="D110" s="109"/>
      <c r="E110" s="109"/>
      <c r="F110" s="110"/>
      <c r="G110" s="106"/>
      <c r="H110"/>
      <c r="I110"/>
      <c r="J110" s="106"/>
      <c r="K110" s="106"/>
      <c r="L110" s="106"/>
      <c r="M110" s="106"/>
      <c r="N110" s="106"/>
      <c r="O110" s="106"/>
    </row>
    <row r="111" spans="2:15" x14ac:dyDescent="0.25">
      <c r="D111" s="37"/>
      <c r="F111" s="39"/>
      <c r="G111" s="2"/>
      <c r="J111" s="2"/>
      <c r="K111" s="2"/>
      <c r="L111" s="2"/>
      <c r="M111" s="2"/>
    </row>
    <row r="112" spans="2:15" x14ac:dyDescent="0.25">
      <c r="B112" s="22"/>
      <c r="C112"/>
      <c r="D112"/>
      <c r="E112" s="105"/>
      <c r="F112"/>
    </row>
    <row r="113" spans="2:6" ht="15.75" customHeight="1" x14ac:dyDescent="0.25">
      <c r="B113" s="22"/>
      <c r="C113"/>
      <c r="D113"/>
      <c r="E113" s="105"/>
      <c r="F113"/>
    </row>
    <row r="114" spans="2:6" ht="15.75" customHeight="1" x14ac:dyDescent="0.25">
      <c r="B114" s="22"/>
      <c r="C114"/>
      <c r="D114"/>
      <c r="E114" s="105"/>
      <c r="F114"/>
    </row>
    <row r="115" spans="2:6" ht="15.75" customHeight="1" x14ac:dyDescent="0.25">
      <c r="B115" s="22"/>
      <c r="C115"/>
      <c r="D115"/>
      <c r="E115" s="105"/>
      <c r="F115"/>
    </row>
    <row r="116" spans="2:6" ht="15.75" customHeight="1" x14ac:dyDescent="0.25">
      <c r="B116" s="22"/>
      <c r="C116"/>
      <c r="D116"/>
      <c r="E116" s="105"/>
      <c r="F116"/>
    </row>
    <row r="117" spans="2:6" ht="15.75" customHeight="1" x14ac:dyDescent="0.25">
      <c r="B117" s="22"/>
      <c r="C117"/>
      <c r="D117"/>
      <c r="E117" s="105"/>
      <c r="F117"/>
    </row>
    <row r="118" spans="2:6" ht="15.75" customHeight="1" x14ac:dyDescent="0.25">
      <c r="B118" s="22"/>
      <c r="C118"/>
      <c r="D118"/>
      <c r="E118" s="105"/>
      <c r="F118"/>
    </row>
    <row r="119" spans="2:6" ht="15.75" customHeight="1" x14ac:dyDescent="0.25">
      <c r="B119" s="22"/>
      <c r="C119"/>
      <c r="D119"/>
      <c r="E119" s="105"/>
      <c r="F119"/>
    </row>
    <row r="120" spans="2:6" ht="15.75" customHeight="1" x14ac:dyDescent="0.25">
      <c r="B120" s="22"/>
      <c r="C120"/>
      <c r="D120"/>
      <c r="E120" s="105"/>
      <c r="F120"/>
    </row>
    <row r="121" spans="2:6" ht="15.75" customHeight="1" x14ac:dyDescent="0.25">
      <c r="B121" s="22"/>
      <c r="C121"/>
      <c r="D121"/>
      <c r="E121" s="105"/>
      <c r="F121"/>
    </row>
    <row r="122" spans="2:6" ht="15.75" customHeight="1" x14ac:dyDescent="0.25">
      <c r="B122" s="22"/>
      <c r="C122"/>
      <c r="D122"/>
      <c r="E122" s="105"/>
      <c r="F122"/>
    </row>
    <row r="123" spans="2:6" ht="15.75" customHeight="1" x14ac:dyDescent="0.25">
      <c r="B123" s="22"/>
      <c r="C123"/>
      <c r="D123"/>
      <c r="E123" s="105"/>
      <c r="F123"/>
    </row>
    <row r="124" spans="2:6" ht="15.75" customHeight="1" x14ac:dyDescent="0.25">
      <c r="B124" s="22"/>
      <c r="C124"/>
      <c r="D124"/>
      <c r="E124" s="105"/>
      <c r="F124"/>
    </row>
    <row r="125" spans="2:6" ht="15.75" customHeight="1" x14ac:dyDescent="0.25">
      <c r="B125" s="22"/>
      <c r="C125"/>
      <c r="D125"/>
      <c r="E125" s="105"/>
      <c r="F125"/>
    </row>
    <row r="126" spans="2:6" ht="15.75" customHeight="1" x14ac:dyDescent="0.25">
      <c r="B126" s="22"/>
      <c r="C126"/>
      <c r="D126"/>
      <c r="E126" s="105"/>
      <c r="F126"/>
    </row>
    <row r="127" spans="2:6" ht="15.75" customHeight="1" x14ac:dyDescent="0.25">
      <c r="B127" s="22"/>
      <c r="C127"/>
      <c r="D127"/>
      <c r="E127" s="105"/>
      <c r="F127"/>
    </row>
    <row r="128" spans="2:6" ht="15.75" customHeight="1" x14ac:dyDescent="0.25">
      <c r="B128" s="22"/>
      <c r="C128"/>
      <c r="D128"/>
      <c r="E128" s="105"/>
      <c r="F128"/>
    </row>
    <row r="129" spans="2:6" ht="15.75" customHeight="1" x14ac:dyDescent="0.25">
      <c r="B129" s="22"/>
      <c r="C129"/>
      <c r="D129"/>
      <c r="E129" s="105"/>
      <c r="F129"/>
    </row>
    <row r="130" spans="2:6" ht="15.75" customHeight="1" x14ac:dyDescent="0.25">
      <c r="B130" s="22"/>
      <c r="C130"/>
      <c r="D130"/>
      <c r="E130" s="105"/>
      <c r="F130"/>
    </row>
    <row r="131" spans="2:6" ht="15.75" customHeight="1" x14ac:dyDescent="0.25">
      <c r="B131" s="22"/>
      <c r="C131"/>
      <c r="D131"/>
      <c r="E131" s="105"/>
      <c r="F131"/>
    </row>
    <row r="132" spans="2:6" ht="20.25" customHeight="1" x14ac:dyDescent="0.25">
      <c r="B132" s="22"/>
      <c r="C132"/>
      <c r="D132"/>
      <c r="E132" s="105"/>
      <c r="F132"/>
    </row>
    <row r="133" spans="2:6" x14ac:dyDescent="0.25">
      <c r="B133" s="22"/>
      <c r="C133"/>
      <c r="D133"/>
      <c r="E133" s="105"/>
      <c r="F133"/>
    </row>
    <row r="134" spans="2:6" x14ac:dyDescent="0.25">
      <c r="B134" s="22"/>
      <c r="C134"/>
      <c r="D134"/>
      <c r="E134" s="105"/>
      <c r="F134"/>
    </row>
    <row r="135" spans="2:6" ht="15.75" customHeight="1" x14ac:dyDescent="0.25">
      <c r="B135" s="22"/>
      <c r="C135"/>
      <c r="D135"/>
      <c r="E135" s="105"/>
      <c r="F135"/>
    </row>
    <row r="136" spans="2:6" ht="15.75" customHeight="1" x14ac:dyDescent="0.25">
      <c r="B136" s="22"/>
      <c r="C136"/>
      <c r="D136"/>
      <c r="E136" s="105"/>
      <c r="F136"/>
    </row>
    <row r="137" spans="2:6" ht="15.75" customHeight="1" x14ac:dyDescent="0.25">
      <c r="B137" s="22"/>
      <c r="C137"/>
      <c r="D137"/>
      <c r="E137" s="105"/>
      <c r="F137"/>
    </row>
    <row r="138" spans="2:6" ht="15.75" customHeight="1" x14ac:dyDescent="0.25">
      <c r="B138" s="22"/>
      <c r="C138"/>
      <c r="D138"/>
      <c r="E138" s="105"/>
      <c r="F138"/>
    </row>
    <row r="139" spans="2:6" ht="15.75" customHeight="1" x14ac:dyDescent="0.25">
      <c r="B139" s="22"/>
      <c r="C139"/>
      <c r="D139"/>
      <c r="E139" s="105"/>
      <c r="F139"/>
    </row>
    <row r="140" spans="2:6" ht="15.75" customHeight="1" x14ac:dyDescent="0.25">
      <c r="B140" s="22"/>
      <c r="C140"/>
      <c r="D140"/>
      <c r="E140" s="105"/>
      <c r="F140"/>
    </row>
    <row r="141" spans="2:6" ht="15.75" customHeight="1" x14ac:dyDescent="0.25">
      <c r="B141" s="22"/>
      <c r="C141"/>
      <c r="D141"/>
      <c r="E141" s="105"/>
      <c r="F141"/>
    </row>
    <row r="142" spans="2:6" ht="15.75" customHeight="1" x14ac:dyDescent="0.25">
      <c r="B142" s="22"/>
      <c r="C142"/>
      <c r="D142"/>
      <c r="E142" s="105"/>
      <c r="F142"/>
    </row>
    <row r="143" spans="2:6" ht="15.75" customHeight="1" x14ac:dyDescent="0.25">
      <c r="B143" s="22"/>
      <c r="C143"/>
      <c r="D143"/>
      <c r="E143" s="105"/>
      <c r="F143"/>
    </row>
    <row r="144" spans="2:6" ht="15.75" customHeight="1" x14ac:dyDescent="0.25">
      <c r="B144" s="22"/>
      <c r="C144"/>
      <c r="D144"/>
      <c r="E144" s="105"/>
      <c r="F144"/>
    </row>
    <row r="145" spans="2:15" ht="15.75" customHeight="1" x14ac:dyDescent="0.25">
      <c r="B145" s="22"/>
      <c r="C145"/>
      <c r="D145"/>
      <c r="E145" s="105"/>
      <c r="F145"/>
    </row>
    <row r="146" spans="2:15" ht="15.75" x14ac:dyDescent="0.25">
      <c r="B146" s="144"/>
      <c r="C146" s="21"/>
      <c r="D146" s="39"/>
      <c r="E146" s="21"/>
      <c r="F146" s="38"/>
      <c r="G146" s="8"/>
      <c r="J146" s="8"/>
      <c r="K146" s="8"/>
      <c r="L146" s="8"/>
      <c r="M146" s="8"/>
      <c r="N146" s="9"/>
      <c r="O146" s="3"/>
    </row>
    <row r="147" spans="2:15" ht="15.75" x14ac:dyDescent="0.25">
      <c r="B147" s="144"/>
      <c r="C147" s="21"/>
      <c r="D147" s="39"/>
      <c r="E147" s="21"/>
      <c r="F147" s="38"/>
      <c r="G147" s="8"/>
      <c r="J147" s="8"/>
      <c r="K147" s="8"/>
      <c r="L147" s="8"/>
      <c r="M147" s="8"/>
      <c r="N147" s="9"/>
      <c r="O147" s="3"/>
    </row>
    <row r="148" spans="2:15" ht="15.75" x14ac:dyDescent="0.25">
      <c r="B148" s="144"/>
      <c r="C148" s="21"/>
      <c r="D148" s="39"/>
      <c r="E148" s="21"/>
      <c r="F148" s="38"/>
      <c r="G148" s="8"/>
      <c r="J148" s="8"/>
      <c r="K148" s="8"/>
      <c r="L148" s="8"/>
      <c r="M148" s="8"/>
      <c r="N148" s="9"/>
      <c r="O148" s="3"/>
    </row>
    <row r="149" spans="2:15" ht="15.75" x14ac:dyDescent="0.25">
      <c r="B149" s="144"/>
      <c r="C149" s="21"/>
      <c r="D149" s="39"/>
      <c r="E149" s="21"/>
      <c r="F149" s="38"/>
      <c r="G149" s="8"/>
      <c r="J149" s="8"/>
      <c r="K149" s="8"/>
      <c r="L149" s="8"/>
      <c r="M149" s="8"/>
      <c r="N149" s="9"/>
      <c r="O149" s="3"/>
    </row>
    <row r="150" spans="2:15" ht="15.75" x14ac:dyDescent="0.25">
      <c r="B150" s="144"/>
      <c r="C150" s="21"/>
      <c r="D150" s="37"/>
      <c r="E150" s="21"/>
      <c r="F150" s="38"/>
      <c r="G150" s="8"/>
      <c r="J150" s="8"/>
      <c r="K150" s="8"/>
      <c r="L150" s="8"/>
      <c r="M150" s="8"/>
      <c r="N150" s="9"/>
      <c r="O150" s="3"/>
    </row>
    <row r="151" spans="2:15" ht="15.75" x14ac:dyDescent="0.25">
      <c r="B151" s="144"/>
      <c r="C151" s="21"/>
      <c r="D151" s="37"/>
      <c r="E151" s="21"/>
      <c r="F151" s="38"/>
      <c r="G151" s="8"/>
      <c r="J151" s="8"/>
      <c r="K151" s="8"/>
      <c r="L151" s="8"/>
      <c r="M151" s="8"/>
      <c r="N151" s="9"/>
      <c r="O151" s="3"/>
    </row>
    <row r="152" spans="2:15" ht="15.75" x14ac:dyDescent="0.25">
      <c r="B152" s="144"/>
      <c r="C152" s="21"/>
      <c r="D152" s="37"/>
      <c r="E152" s="21"/>
      <c r="F152" s="38"/>
      <c r="G152" s="8"/>
      <c r="J152" s="8"/>
      <c r="K152" s="8"/>
      <c r="L152" s="8"/>
      <c r="M152" s="8"/>
      <c r="N152" s="9"/>
      <c r="O152" s="3"/>
    </row>
    <row r="153" spans="2:15" ht="15.75" x14ac:dyDescent="0.25">
      <c r="B153" s="144"/>
      <c r="C153" s="21"/>
      <c r="D153" s="39"/>
      <c r="E153" s="21"/>
      <c r="F153" s="38"/>
      <c r="G153" s="8"/>
      <c r="J153" s="8"/>
      <c r="K153" s="8"/>
      <c r="L153" s="8"/>
      <c r="M153" s="8"/>
      <c r="N153" s="9"/>
      <c r="O153" s="3"/>
    </row>
  </sheetData>
  <sheetProtection algorithmName="SHA-512" hashValue="wf7vKbWVa3CxCK+d5rrYkREpBMeQEG7rBLb8amzq1eQDNS4iCY+AzizXYAWc15SjhWypbj7kaEyifbcpBH/GcQ==" saltValue="zKQGo4a9gT0gu4rNWt140Q==" spinCount="100000" sheet="1" formatCells="0" formatColumns="0" formatRows="0" insertColumns="0" insertRows="0" insertHyperlinks="0" deleteColumns="0" deleteRows="0" sort="0" autoFilter="0" pivotTables="0"/>
  <mergeCells count="18">
    <mergeCell ref="H4:I6"/>
    <mergeCell ref="H16:I31"/>
    <mergeCell ref="H3:I3"/>
    <mergeCell ref="A1:F2"/>
    <mergeCell ref="B13:D13"/>
    <mergeCell ref="B20:D20"/>
    <mergeCell ref="B41:D41"/>
    <mergeCell ref="B51:D51"/>
    <mergeCell ref="C110:F110"/>
    <mergeCell ref="B90:D90"/>
    <mergeCell ref="B105:D105"/>
    <mergeCell ref="E6:E12"/>
    <mergeCell ref="B109:F109"/>
    <mergeCell ref="B75:D75"/>
    <mergeCell ref="C101:D101"/>
    <mergeCell ref="C102:D102"/>
    <mergeCell ref="C103:D103"/>
    <mergeCell ref="C104:D104"/>
  </mergeCells>
  <conditionalFormatting sqref="C4:C7">
    <cfRule type="containsText" dxfId="3" priority="2" operator="containsText" text="HIER WOCHE EINGEBEN">
      <formula>NOT(ISERROR(SEARCH("HIER WOCHE EINGEBEN",C4)))</formula>
    </cfRule>
    <cfRule type="containsText" dxfId="2" priority="3" operator="containsText" text="x">
      <formula>NOT(ISERROR(SEARCH("x",C4)))</formula>
    </cfRule>
  </conditionalFormatting>
  <conditionalFormatting sqref="C4:C10">
    <cfRule type="cellIs" dxfId="1" priority="4" operator="lessThan">
      <formula>0</formula>
    </cfRule>
  </conditionalFormatting>
  <conditionalFormatting sqref="C6:C7">
    <cfRule type="cellIs" dxfId="0" priority="1" operator="equal">
      <formula>0</formula>
    </cfRule>
  </conditionalFormatting>
  <hyperlinks>
    <hyperlink ref="C110" r:id="rId1" xr:uid="{B6BCEE58-DC66-43D6-BD80-561CAB67B911}"/>
  </hyperlinks>
  <pageMargins left="0.7" right="0.7" top="0.75" bottom="0.75" header="0.3" footer="0.3"/>
  <pageSetup paperSize="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Frühstück&amp;Vesper_Bestellliste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Jedermann Menü Felix</dc:creator>
  <cp:lastModifiedBy>Felix Pigorsch</cp:lastModifiedBy>
  <cp:lastPrinted>2024-03-27T09:02:42Z</cp:lastPrinted>
  <dcterms:created xsi:type="dcterms:W3CDTF">2015-06-05T18:19:34Z</dcterms:created>
  <dcterms:modified xsi:type="dcterms:W3CDTF">2024-04-04T10:21:57Z</dcterms:modified>
</cp:coreProperties>
</file>